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 МБУЗ ЦГБ с фил (все три (2)" sheetId="1" r:id="rId1"/>
  </sheets>
  <externalReferences>
    <externalReference r:id="rId4"/>
  </externalReferences>
  <definedNames>
    <definedName name="Excel_BuiltIn_Print_Area_6_1" localSheetId="0">' МБУЗ ЦГБ с фил (все три (2)'!$A$1:$FE$284</definedName>
    <definedName name="Excel_BuiltIn_Print_Area_6_1">#REF!</definedName>
    <definedName name="_xlnm.Print_Area" localSheetId="0">' МБУЗ ЦГБ с фил (все три (2)'!$A$1:$FF$284</definedName>
  </definedNames>
  <calcPr fullCalcOnLoad="1"/>
</workbook>
</file>

<file path=xl/sharedStrings.xml><?xml version="1.0" encoding="utf-8"?>
<sst xmlns="http://schemas.openxmlformats.org/spreadsheetml/2006/main" count="967" uniqueCount="162">
  <si>
    <t>Показатели по поступлениям и расходам (выплатам) МБУЗ ЦГБ г. Азова (на 01.01.2014)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</si>
  <si>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</si>
  <si>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</si>
  <si>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</si>
  <si>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</si>
  <si>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</si>
  <si>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КОСГУ</t>
  </si>
  <si>
    <t>Всего</t>
  </si>
  <si>
    <t>В том числе</t>
  </si>
  <si>
    <t>СДЕЛАЛА ВСЁ</t>
  </si>
  <si>
    <t>по лицевым счетам, открытым
в органах, осуществляющих ведение лицевых счетов учреждений</t>
  </si>
  <si>
    <t>по счетам, открытым
в кредитных организациях</t>
  </si>
  <si>
    <t>Остаток средств на начало планируемого года *</t>
  </si>
  <si>
    <t>субсидии бюджетным учреждениям, работающим в системе обязательного медицинского страхования, на реализацию долгосрочной целевой программы "Повышение качества оказываемых муниципальных услуг в сфере здравоохранения г. Азова на 2010-2014 годы"</t>
  </si>
  <si>
    <t>180</t>
  </si>
  <si>
    <t>цгб+гб+рд</t>
  </si>
  <si>
    <t>субсидии бюджетным учреждениям работающим в системе обязательного медицинского страхования, на реализацию  муниципальной программы города  Азова  "Энергоэффективность и развитие энергетики в городе Азове"</t>
  </si>
  <si>
    <t xml:space="preserve">целевые субсидии </t>
  </si>
  <si>
    <t>09</t>
  </si>
  <si>
    <t>01</t>
  </si>
  <si>
    <t>0960100</t>
  </si>
  <si>
    <t>001</t>
  </si>
  <si>
    <t>225</t>
  </si>
  <si>
    <t>310</t>
  </si>
  <si>
    <t>0960200</t>
  </si>
  <si>
    <t>226</t>
  </si>
  <si>
    <t>02</t>
  </si>
  <si>
    <t>130</t>
  </si>
  <si>
    <t xml:space="preserve">поступления  за счет средств, полученных от пеней, штрафов </t>
  </si>
  <si>
    <t>гб</t>
  </si>
  <si>
    <t xml:space="preserve">поступления   за счет средств, полученных от возмещения ущерба </t>
  </si>
  <si>
    <t>средства ОМС</t>
  </si>
  <si>
    <t>только ЦГБ</t>
  </si>
  <si>
    <t>средства по содержанию учреждения здравоохранения РО</t>
  </si>
  <si>
    <t>средства, поступившие на проведение дополнительной диспансеризации работающих граждан</t>
  </si>
  <si>
    <t>средства, поступившие на проведение диспансеризации пребывающих в стационарных учреждениях детей-сирот и детей, находящихся в трудной жизненной ситуации</t>
  </si>
  <si>
    <t>средства, поступившие на финансовое обеспечение оказания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</t>
  </si>
  <si>
    <t xml:space="preserve"> поступления  за счет Фонда социального страхования  </t>
  </si>
  <si>
    <t>рд</t>
  </si>
  <si>
    <t>Поступления, всего:</t>
  </si>
  <si>
    <t>в том числе:</t>
  </si>
  <si>
    <t>средства Резервного фонда Правительства Ростовской области</t>
  </si>
  <si>
    <t>средства Резервного фонда Администрации города Азова</t>
  </si>
  <si>
    <t>субсидии бюджетным учреждениям, работающим в системе обязательного медицинского страхования, на реализацию муниципальная программы г. Азова "Развитие здравоохранения в городе Азове".</t>
  </si>
  <si>
    <t>Стационарная медицинская помощь</t>
  </si>
  <si>
    <t>5220507</t>
  </si>
  <si>
    <t>241</t>
  </si>
  <si>
    <t>7951802</t>
  </si>
  <si>
    <t>7951803</t>
  </si>
  <si>
    <t>Амбулаторная помощь</t>
  </si>
  <si>
    <t>5220515</t>
  </si>
  <si>
    <t>7951400</t>
  </si>
  <si>
    <t xml:space="preserve">Медицинская помощь в дневных стационарах всех типов
</t>
  </si>
  <si>
    <t>03</t>
  </si>
  <si>
    <t xml:space="preserve">Скорая медицинская помощь
</t>
  </si>
  <si>
    <t>04</t>
  </si>
  <si>
    <t>5201800</t>
  </si>
  <si>
    <t>18</t>
  </si>
  <si>
    <t>7951801</t>
  </si>
  <si>
    <t>безвозмездные поступления(благот.помощь)</t>
  </si>
  <si>
    <t>поступления от возмещения ущерба</t>
  </si>
  <si>
    <t>поступления от пеней, штрафов</t>
  </si>
  <si>
    <t>Вознаграждения стимулирующего характера за счет ОМС</t>
  </si>
  <si>
    <t>поступления за счет средств Фонда социального страхования</t>
  </si>
  <si>
    <t>поступления от реализации ценных бумаг</t>
  </si>
  <si>
    <t>предыдуший план</t>
  </si>
  <si>
    <t>Расходы (выплаты), всего:</t>
  </si>
  <si>
    <t>оплата труда и начисления на выплаты по оплате труда</t>
  </si>
  <si>
    <t>210</t>
  </si>
  <si>
    <t>это остатки рофомс</t>
  </si>
  <si>
    <t>0960300</t>
  </si>
  <si>
    <t>5051702</t>
  </si>
  <si>
    <t>5052100</t>
  </si>
  <si>
    <t>5202100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</si>
  <si>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</si>
  <si>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</si>
  <si>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</si>
  <si>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</si>
  <si>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</si>
  <si>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</si>
  <si>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</si>
  <si>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</si>
  <si>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услуги по содержанию имущества</t>
  </si>
  <si>
    <t>прочие услуги</t>
  </si>
  <si>
    <t>прочие расходы</t>
  </si>
  <si>
    <t>290</t>
  </si>
  <si>
    <t>увеличение стоимости основных средств</t>
  </si>
  <si>
    <t>увеличение стоимости материальных запасов</t>
  </si>
  <si>
    <t>340</t>
  </si>
  <si>
    <t>Остаток средств на конец планируемого года **</t>
  </si>
  <si>
    <t>без остатков</t>
  </si>
  <si>
    <t>Расходы (выплаты) за счет средств  бюджета города Азова, всего:</t>
  </si>
  <si>
    <t>остатки 
(цгб+гб+рд)</t>
  </si>
  <si>
    <t>0700400</t>
  </si>
  <si>
    <t>0700500</t>
  </si>
  <si>
    <t>0172705</t>
  </si>
  <si>
    <t>1510059</t>
  </si>
  <si>
    <t>0110059</t>
  </si>
  <si>
    <t>0112702</t>
  </si>
  <si>
    <t>0112703</t>
  </si>
  <si>
    <t>0112704</t>
  </si>
  <si>
    <t>остатки</t>
  </si>
  <si>
    <t xml:space="preserve"> услуги связи</t>
  </si>
  <si>
    <t>Медицинская помощь в дневных стационарах всех типов</t>
  </si>
  <si>
    <t>Скорая медицинская помощь</t>
  </si>
  <si>
    <t>Расходы (выплаты) за счет средств, полученных от  иной приносящей доход деятельности, всего:</t>
  </si>
  <si>
    <t>00</t>
  </si>
  <si>
    <t>0000000</t>
  </si>
  <si>
    <t>пособия по социальной помощи населению</t>
  </si>
  <si>
    <t>212</t>
  </si>
  <si>
    <t>увеличение стоимости нематериальных активов</t>
  </si>
  <si>
    <t>приобретение ценных бумаг</t>
  </si>
  <si>
    <t>иные выплаты</t>
  </si>
  <si>
    <t>Расходы  за счет средств, полученных от безвозмездных поступлений всего:</t>
  </si>
  <si>
    <t>Расходы  за счет средств, полученных от пеней, штрафов всего:</t>
  </si>
  <si>
    <t xml:space="preserve">Расходы  за счет средств, полученных от возмещения ущерба </t>
  </si>
  <si>
    <t>Расходы средств поступивших от оказания медицинских услуг в системе ОМС согласно установленным объемам медицинской помощи по Территориальной программе ОМС, всего:</t>
  </si>
  <si>
    <t>смета от 12.09.2012</t>
  </si>
  <si>
    <t>базовые расходы всего:</t>
  </si>
  <si>
    <t xml:space="preserve">в том числе на финансирование филиала МБУЗ ЦГБ ГБ  </t>
  </si>
  <si>
    <t xml:space="preserve">в том числе на финансирование филиала МБУЗ ЦГБ РД  </t>
  </si>
  <si>
    <t>накладные расходы всего:</t>
  </si>
  <si>
    <t xml:space="preserve">в том числе на финансирование филиала МБУЗ ЦГБ ГБ 1 </t>
  </si>
  <si>
    <t>Услуги связи</t>
  </si>
  <si>
    <t>Транспортные слуги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</si>
  <si>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</si>
  <si>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</si>
  <si>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</si>
  <si>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Прочие расходы</t>
  </si>
  <si>
    <t>Расходы за счет средст,  поступивших из Фонда социального страхования</t>
  </si>
  <si>
    <t>Расходы поступивших целевых средств по региональной программе модернизации здравоохранения РО в части внедрения стандартов и повышения доступности амбулаторной медицинской помощи, всего:</t>
  </si>
  <si>
    <t>Расходы, поступившие на финансирование краткосрочных целевых мероприятий по содержанию областных государственных и муниципальных учреждений здравоохранения, оказывающих медицинские услуги в системе ОМС, всего:</t>
  </si>
  <si>
    <t>из сметы 09.06.2012 - не менялась</t>
  </si>
  <si>
    <t>5220500</t>
  </si>
  <si>
    <t xml:space="preserve"> Расходы, поступившие на финансовое обеспечение расходов, связанных с проведением  диспансеризации пребывающих в стационарных учреждениях детей-сирот и детей, находящихся в трудной жизненной ситуации, всего:</t>
  </si>
  <si>
    <t>Расходы, поступившие на финансовое обеспечение расходов, связанных с проведением дополнительной диспансеризации работающих граждан всего:</t>
  </si>
  <si>
    <t>5052400</t>
  </si>
  <si>
    <t>Расходы, поступившие на финансовое обеспечение оказания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</t>
  </si>
  <si>
    <t>из сметы 12.09.2012</t>
  </si>
  <si>
    <t>*</t>
  </si>
  <si>
    <t>Указывается планируемый остаток средств на начало планируемого года.</t>
  </si>
  <si>
    <t>**</t>
  </si>
  <si>
    <t>Указывается планируемый остаток средств на конец планируемого года.</t>
  </si>
  <si>
    <t>Руководитель учреждения</t>
  </si>
  <si>
    <t xml:space="preserve">В.В. Бридковский </t>
  </si>
  <si>
    <t>(подпись)</t>
  </si>
  <si>
    <t>(расшифровка подписи)</t>
  </si>
  <si>
    <t>М.П.</t>
  </si>
  <si>
    <t>Руководитель финансово-экономической службы</t>
  </si>
  <si>
    <t>Т.Б. Субботина</t>
  </si>
  <si>
    <t>Ответственный исполнитель</t>
  </si>
  <si>
    <t>начальник  ПЭО</t>
  </si>
  <si>
    <t>Н.А. Пузыренко</t>
  </si>
  <si>
    <t>8(863)42-4-17-89</t>
  </si>
  <si>
    <t>(должность)</t>
  </si>
  <si>
    <t>(телефон)</t>
  </si>
  <si>
    <t>«</t>
  </si>
  <si>
    <t>»</t>
  </si>
  <si>
    <t>14</t>
  </si>
  <si>
    <t xml:space="preserve"> г.</t>
  </si>
  <si>
    <t>(дата)</t>
  </si>
  <si>
    <t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основе, а также поступлений от иной приносящей доход деятельности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</si>
</sst>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"/>
    <numFmt numFmtId="166" formatCode="#,###.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0" fontId="21" fillId="0" borderId="13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/>
    </xf>
    <xf numFmtId="165" fontId="20" fillId="0" borderId="12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20" fillId="0" borderId="18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left"/>
    </xf>
    <xf numFmtId="0" fontId="2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 wrapText="1"/>
    </xf>
    <xf numFmtId="2" fontId="20" fillId="0" borderId="10" xfId="0" applyNumberFormat="1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left"/>
    </xf>
    <xf numFmtId="0" fontId="20" fillId="0" borderId="22" xfId="0" applyNumberFormat="1" applyFont="1" applyFill="1" applyBorder="1" applyAlignment="1">
      <alignment horizontal="left" wrapText="1"/>
    </xf>
    <xf numFmtId="0" fontId="20" fillId="0" borderId="23" xfId="0" applyNumberFormat="1" applyFont="1" applyFill="1" applyBorder="1" applyAlignment="1">
      <alignment horizontal="left" wrapText="1"/>
    </xf>
    <xf numFmtId="49" fontId="20" fillId="0" borderId="21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4" fontId="20" fillId="0" borderId="21" xfId="0" applyNumberFormat="1" applyFont="1" applyFill="1" applyBorder="1" applyAlignment="1">
      <alignment horizontal="center"/>
    </xf>
    <xf numFmtId="4" fontId="20" fillId="0" borderId="22" xfId="0" applyNumberFormat="1" applyFont="1" applyFill="1" applyBorder="1" applyAlignment="1">
      <alignment horizontal="center"/>
    </xf>
    <xf numFmtId="4" fontId="20" fillId="0" borderId="23" xfId="0" applyNumberFormat="1" applyFont="1" applyFill="1" applyBorder="1" applyAlignment="1">
      <alignment horizontal="center"/>
    </xf>
    <xf numFmtId="0" fontId="20" fillId="0" borderId="24" xfId="0" applyNumberFormat="1" applyFont="1" applyFill="1" applyBorder="1" applyAlignment="1">
      <alignment horizontal="center"/>
    </xf>
    <xf numFmtId="0" fontId="20" fillId="0" borderId="25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left"/>
    </xf>
    <xf numFmtId="0" fontId="21" fillId="0" borderId="23" xfId="0" applyNumberFormat="1" applyFont="1" applyFill="1" applyBorder="1" applyAlignment="1">
      <alignment horizontal="left" wrapText="1"/>
    </xf>
    <xf numFmtId="49" fontId="21" fillId="0" borderId="11" xfId="0" applyNumberFormat="1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/>
    </xf>
    <xf numFmtId="0" fontId="21" fillId="0" borderId="26" xfId="0" applyNumberFormat="1" applyFont="1" applyFill="1" applyBorder="1" applyAlignment="1">
      <alignment horizontal="center"/>
    </xf>
    <xf numFmtId="0" fontId="21" fillId="0" borderId="27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left"/>
    </xf>
    <xf numFmtId="0" fontId="21" fillId="0" borderId="28" xfId="0" applyNumberFormat="1" applyFont="1" applyFill="1" applyBorder="1" applyAlignment="1">
      <alignment horizontal="left"/>
    </xf>
    <xf numFmtId="0" fontId="21" fillId="0" borderId="29" xfId="0" applyNumberFormat="1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4" fontId="22" fillId="0" borderId="15" xfId="0" applyNumberFormat="1" applyFont="1" applyFill="1" applyBorder="1" applyAlignment="1">
      <alignment horizontal="center"/>
    </xf>
    <xf numFmtId="0" fontId="21" fillId="0" borderId="28" xfId="0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4" fontId="20" fillId="0" borderId="17" xfId="0" applyNumberFormat="1" applyFont="1" applyFill="1" applyBorder="1" applyAlignment="1">
      <alignment horizontal="center"/>
    </xf>
    <xf numFmtId="4" fontId="20" fillId="0" borderId="18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left" wrapText="1"/>
    </xf>
    <xf numFmtId="49" fontId="20" fillId="0" borderId="12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 horizontal="center"/>
    </xf>
    <xf numFmtId="4" fontId="20" fillId="0" borderId="30" xfId="0" applyNumberFormat="1" applyFont="1" applyFill="1" applyBorder="1" applyAlignment="1">
      <alignment horizontal="center"/>
    </xf>
    <xf numFmtId="4" fontId="20" fillId="0" borderId="3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166" fontId="20" fillId="0" borderId="10" xfId="0" applyNumberFormat="1" applyFont="1" applyFill="1" applyBorder="1" applyAlignment="1">
      <alignment horizontal="center"/>
    </xf>
    <xf numFmtId="166" fontId="20" fillId="0" borderId="1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left" wrapText="1"/>
    </xf>
    <xf numFmtId="0" fontId="20" fillId="0" borderId="20" xfId="0" applyNumberFormat="1" applyFont="1" applyFill="1" applyBorder="1" applyAlignment="1">
      <alignment horizontal="left" wrapText="1"/>
    </xf>
    <xf numFmtId="49" fontId="20" fillId="0" borderId="12" xfId="0" applyNumberFormat="1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1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0" fillId="0" borderId="20" xfId="0" applyNumberFormat="1" applyFont="1" applyFill="1" applyBorder="1" applyAlignment="1">
      <alignment horizontal="center"/>
    </xf>
    <xf numFmtId="4" fontId="20" fillId="0" borderId="12" xfId="0" applyNumberFormat="1" applyFont="1" applyFill="1" applyBorder="1" applyAlignment="1">
      <alignment horizontal="center"/>
    </xf>
    <xf numFmtId="4" fontId="20" fillId="0" borderId="19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center"/>
    </xf>
    <xf numFmtId="0" fontId="20" fillId="0" borderId="31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left" wrapText="1"/>
    </xf>
    <xf numFmtId="4" fontId="22" fillId="0" borderId="26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3" fillId="0" borderId="17" xfId="0" applyNumberFormat="1" applyFont="1" applyFill="1" applyBorder="1" applyAlignment="1">
      <alignment horizontal="center" wrapText="1"/>
    </xf>
    <xf numFmtId="0" fontId="23" fillId="0" borderId="10" xfId="0" applyNumberFormat="1" applyFont="1" applyFill="1" applyBorder="1" applyAlignment="1">
      <alignment horizontal="center"/>
    </xf>
    <xf numFmtId="0" fontId="23" fillId="0" borderId="18" xfId="0" applyNumberFormat="1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left"/>
    </xf>
    <xf numFmtId="0" fontId="23" fillId="0" borderId="17" xfId="0" applyNumberFormat="1" applyFont="1" applyFill="1" applyBorder="1" applyAlignment="1">
      <alignment horizontal="center"/>
    </xf>
    <xf numFmtId="4" fontId="20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0" fontId="23" fillId="0" borderId="31" xfId="0" applyNumberFormat="1" applyFont="1" applyFill="1" applyBorder="1" applyAlignment="1">
      <alignment horizontal="center"/>
    </xf>
    <xf numFmtId="165" fontId="23" fillId="0" borderId="17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5" fontId="23" fillId="0" borderId="18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left"/>
    </xf>
    <xf numFmtId="0" fontId="23" fillId="0" borderId="30" xfId="0" applyNumberFormat="1" applyFont="1" applyFill="1" applyBorder="1" applyAlignment="1">
      <alignment horizontal="center"/>
    </xf>
    <xf numFmtId="0" fontId="23" fillId="0" borderId="19" xfId="0" applyNumberFormat="1" applyFont="1" applyFill="1" applyBorder="1" applyAlignment="1">
      <alignment horizontal="center"/>
    </xf>
    <xf numFmtId="0" fontId="23" fillId="0" borderId="31" xfId="0" applyNumberFormat="1" applyFont="1" applyFill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3" fillId="0" borderId="17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center"/>
    </xf>
    <xf numFmtId="4" fontId="23" fillId="0" borderId="18" xfId="0" applyNumberFormat="1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1" fillId="0" borderId="22" xfId="0" applyNumberFormat="1" applyFont="1" applyFill="1" applyBorder="1" applyAlignment="1">
      <alignment horizontal="left" wrapText="1"/>
    </xf>
    <xf numFmtId="49" fontId="20" fillId="0" borderId="32" xfId="0" applyNumberFormat="1" applyFont="1" applyFill="1" applyBorder="1" applyAlignment="1">
      <alignment horizontal="center" wrapText="1"/>
    </xf>
    <xf numFmtId="49" fontId="20" fillId="0" borderId="33" xfId="0" applyNumberFormat="1" applyFont="1" applyFill="1" applyBorder="1" applyAlignment="1">
      <alignment horizontal="center" wrapText="1"/>
    </xf>
    <xf numFmtId="49" fontId="20" fillId="0" borderId="34" xfId="0" applyNumberFormat="1" applyFont="1" applyFill="1" applyBorder="1" applyAlignment="1">
      <alignment horizontal="center" wrapText="1"/>
    </xf>
    <xf numFmtId="49" fontId="21" fillId="0" borderId="35" xfId="0" applyNumberFormat="1" applyFont="1" applyFill="1" applyBorder="1" applyAlignment="1">
      <alignment horizontal="center"/>
    </xf>
    <xf numFmtId="49" fontId="21" fillId="0" borderId="36" xfId="0" applyNumberFormat="1" applyFont="1" applyFill="1" applyBorder="1" applyAlignment="1">
      <alignment horizontal="center"/>
    </xf>
    <xf numFmtId="49" fontId="21" fillId="0" borderId="37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2" fillId="0" borderId="26" xfId="0" applyNumberFormat="1" applyFont="1" applyFill="1" applyBorder="1" applyAlignment="1">
      <alignment horizontal="center"/>
    </xf>
    <xf numFmtId="0" fontId="21" fillId="0" borderId="38" xfId="0" applyNumberFormat="1" applyFont="1" applyFill="1" applyBorder="1" applyAlignment="1">
      <alignment horizontal="left" wrapText="1"/>
    </xf>
    <xf numFmtId="49" fontId="21" fillId="0" borderId="39" xfId="0" applyNumberFormat="1" applyFont="1" applyFill="1" applyBorder="1" applyAlignment="1">
      <alignment horizontal="center"/>
    </xf>
    <xf numFmtId="49" fontId="21" fillId="0" borderId="40" xfId="0" applyNumberFormat="1" applyFont="1" applyFill="1" applyBorder="1" applyAlignment="1">
      <alignment horizontal="center"/>
    </xf>
    <xf numFmtId="49" fontId="21" fillId="0" borderId="41" xfId="0" applyNumberFormat="1" applyFont="1" applyFill="1" applyBorder="1" applyAlignment="1">
      <alignment horizontal="center"/>
    </xf>
    <xf numFmtId="49" fontId="21" fillId="0" borderId="42" xfId="0" applyNumberFormat="1" applyFont="1" applyFill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/>
    </xf>
    <xf numFmtId="49" fontId="21" fillId="0" borderId="44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3" fillId="0" borderId="45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46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23" fillId="0" borderId="26" xfId="0" applyNumberFormat="1" applyFont="1" applyFill="1" applyBorder="1" applyAlignment="1">
      <alignment horizontal="center"/>
    </xf>
    <xf numFmtId="0" fontId="23" fillId="0" borderId="11" xfId="0" applyNumberFormat="1" applyFont="1" applyFill="1" applyBorder="1" applyAlignment="1">
      <alignment horizontal="center"/>
    </xf>
    <xf numFmtId="0" fontId="23" fillId="0" borderId="27" xfId="0" applyNumberFormat="1" applyFont="1" applyFill="1" applyBorder="1" applyAlignment="1">
      <alignment horizontal="center"/>
    </xf>
    <xf numFmtId="0" fontId="21" fillId="0" borderId="12" xfId="0" applyNumberFormat="1" applyFont="1" applyFill="1" applyBorder="1" applyAlignment="1">
      <alignment horizontal="left"/>
    </xf>
    <xf numFmtId="49" fontId="21" fillId="0" borderId="2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horizontal="center"/>
    </xf>
    <xf numFmtId="49" fontId="21" fillId="0" borderId="28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173" fontId="20" fillId="0" borderId="0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4" fontId="23" fillId="0" borderId="26" xfId="0" applyNumberFormat="1" applyFont="1" applyFill="1" applyBorder="1" applyAlignment="1">
      <alignment horizontal="center"/>
    </xf>
    <xf numFmtId="4" fontId="23" fillId="0" borderId="47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3" fillId="0" borderId="49" xfId="0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38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vertical="top"/>
    </xf>
    <xf numFmtId="0" fontId="20" fillId="0" borderId="22" xfId="0" applyNumberFormat="1" applyFont="1" applyFill="1" applyBorder="1" applyAlignment="1">
      <alignment horizontal="center" vertical="top"/>
    </xf>
    <xf numFmtId="49" fontId="20" fillId="0" borderId="38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49" fontId="20" fillId="0" borderId="38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2(&#1074;&#1086;&#1089;&#1089;&#1090;&#1072;&#1085;&#1086;&#1074;&#1083;)\&#1055;&#1069;&#1054;2\2014%20&#1075;&#1086;&#1076;\&#1055;&#1060;&#1061;&#1044;\18.01.2014\&#1055;&#1061;&#1060;&#1044;%2001.01.2014%20&#1052;&#1041;&#1059;&#1047;%20&#1062;&#1043;&#1041;-&#1087;&#1088;&#1072;&#1074;&#1080;&#1083;&#1100;&#1085;&#1099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МБУЗ ЦГБ с фил (все три (2)"/>
      <sheetName val="приложен-гб"/>
      <sheetName val="приложен рд"/>
      <sheetName val="приложен рд (2)"/>
      <sheetName val="приложен цгб"/>
    </sheetNames>
    <sheetDataSet>
      <sheetData sheetId="1">
        <row r="9">
          <cell r="H9">
            <v>22174928.82</v>
          </cell>
        </row>
        <row r="10">
          <cell r="H10">
            <v>17091380.81</v>
          </cell>
        </row>
        <row r="11">
          <cell r="H11">
            <v>0</v>
          </cell>
        </row>
        <row r="12">
          <cell r="H12">
            <v>59150</v>
          </cell>
        </row>
        <row r="13">
          <cell r="H13">
            <v>5024398.01</v>
          </cell>
        </row>
        <row r="14">
          <cell r="H14">
            <v>5100722.46</v>
          </cell>
        </row>
      </sheetData>
      <sheetData sheetId="2">
        <row r="9">
          <cell r="H9">
            <v>12342535.23</v>
          </cell>
        </row>
        <row r="10">
          <cell r="H10">
            <v>9455976.01</v>
          </cell>
        </row>
        <row r="11">
          <cell r="H11">
            <v>156784.85</v>
          </cell>
        </row>
        <row r="12">
          <cell r="H12">
            <v>24162</v>
          </cell>
        </row>
        <row r="13">
          <cell r="H13">
            <v>2705612.37</v>
          </cell>
        </row>
        <row r="14">
          <cell r="H14">
            <v>2693063.53</v>
          </cell>
        </row>
        <row r="29">
          <cell r="G29">
            <v>323349.3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284"/>
  <sheetViews>
    <sheetView tabSelected="1" view="pageBreakPreview" zoomScale="85" zoomScaleNormal="75" zoomScaleSheetLayoutView="85" workbookViewId="0" topLeftCell="A234">
      <selection activeCell="AK288" sqref="AK288"/>
    </sheetView>
  </sheetViews>
  <sheetFormatPr defaultColWidth="0.875" defaultRowHeight="12.75"/>
  <cols>
    <col min="1" max="1" width="1.25" style="3" customWidth="1"/>
    <col min="2" max="36" width="0.875" style="3" customWidth="1"/>
    <col min="37" max="37" width="23.00390625" style="3" customWidth="1"/>
    <col min="38" max="38" width="2.625" style="3" customWidth="1"/>
    <col min="39" max="45" width="0.875" style="3" customWidth="1"/>
    <col min="46" max="46" width="0.37109375" style="3" customWidth="1"/>
    <col min="47" max="50" width="0.875" style="3" hidden="1" customWidth="1"/>
    <col min="51" max="91" width="0.875" style="3" customWidth="1"/>
    <col min="92" max="92" width="2.25390625" style="3" customWidth="1"/>
    <col min="93" max="121" width="0.875" style="3" customWidth="1"/>
    <col min="122" max="122" width="5.375" style="3" customWidth="1"/>
    <col min="123" max="155" width="0.875" style="3" customWidth="1"/>
    <col min="156" max="156" width="3.125" style="3" customWidth="1"/>
    <col min="157" max="158" width="0.875" style="3" customWidth="1"/>
    <col min="159" max="159" width="0.37109375" style="3" hidden="1" customWidth="1"/>
    <col min="160" max="160" width="11.875" style="3" hidden="1" customWidth="1"/>
    <col min="161" max="161" width="22.625" style="3" hidden="1" customWidth="1"/>
    <col min="162" max="162" width="5.875" style="3" customWidth="1"/>
    <col min="163" max="163" width="41.25390625" style="3" customWidth="1"/>
    <col min="164" max="166" width="0.875" style="3" customWidth="1"/>
    <col min="167" max="167" width="18.75390625" style="3" customWidth="1"/>
    <col min="168" max="172" width="0.875" style="3" customWidth="1"/>
    <col min="173" max="173" width="18.625" style="3" customWidth="1"/>
    <col min="174" max="174" width="15.75390625" style="3" customWidth="1"/>
    <col min="175" max="16384" width="0.875" style="3" customWidth="1"/>
  </cols>
  <sheetData>
    <row r="1" spans="1:256" s="4" customFormat="1" ht="1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ht="13.5" customHeight="1"/>
    <row r="3" spans="1:256" s="8" customFormat="1" ht="15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 t="s">
        <v>2</v>
      </c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 t="s">
        <v>3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 t="s">
        <v>4</v>
      </c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 t="s">
        <v>5</v>
      </c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 t="s">
        <v>6</v>
      </c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 t="s">
        <v>7</v>
      </c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 t="s">
        <v>8</v>
      </c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7"/>
      <c r="FG3" s="7" t="s">
        <v>9</v>
      </c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8" customFormat="1" ht="144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 t="s">
        <v>10</v>
      </c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9"/>
      <c r="EN4" s="10" t="s">
        <v>11</v>
      </c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164" ht="30.75" customHeight="1">
      <c r="A5" s="11" t="s">
        <v>12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4">
        <f>DD6+DD8+DD13+DD14+DD15+DD16+DD21</f>
        <v>1329899.42</v>
      </c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>
        <f>DD5</f>
        <v>1329899.42</v>
      </c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5"/>
      <c r="EN5" s="16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8"/>
      <c r="FF5" s="19"/>
      <c r="FG5" s="19"/>
      <c r="FH5" s="19"/>
    </row>
    <row r="6" spans="1:164" ht="98.2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2" t="s">
        <v>14</v>
      </c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21">
        <f>103.78+121.6+1600</f>
        <v>1825.38</v>
      </c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2">
        <f>DD6</f>
        <v>1825.38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3"/>
      <c r="EN6" s="24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25"/>
      <c r="FH6" s="3" t="s">
        <v>15</v>
      </c>
    </row>
    <row r="7" spans="1:164" ht="90" customHeight="1" hidden="1">
      <c r="A7" s="20" t="s">
        <v>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2" t="s">
        <v>14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6">
        <f>DD7</f>
        <v>0</v>
      </c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4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25"/>
      <c r="FH7" s="3" t="s">
        <v>15</v>
      </c>
    </row>
    <row r="8" spans="1:161" ht="15.75" customHeight="1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2" t="s">
        <v>14</v>
      </c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21">
        <v>0</v>
      </c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>
        <f>DD8</f>
        <v>0</v>
      </c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6"/>
      <c r="EN8" s="24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25"/>
    </row>
    <row r="9" spans="1:161" ht="12.75" customHeight="1" hidden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12" t="s">
        <v>18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 t="s">
        <v>19</v>
      </c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20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 t="s">
        <v>21</v>
      </c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 t="s">
        <v>22</v>
      </c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21">
        <v>2601430.58</v>
      </c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>
        <v>2601430.58</v>
      </c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6"/>
      <c r="EN9" s="24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25"/>
    </row>
    <row r="10" spans="1:161" ht="12.7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12" t="s">
        <v>18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 t="s">
        <v>19</v>
      </c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20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 t="s">
        <v>21</v>
      </c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 t="s">
        <v>23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21">
        <v>4991000</v>
      </c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>
        <v>4991000</v>
      </c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6"/>
      <c r="EN10" s="24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25"/>
    </row>
    <row r="11" spans="1:161" ht="12.75" customHeight="1" hidden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12" t="s">
        <v>18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 t="s">
        <v>19</v>
      </c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24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 t="s">
        <v>21</v>
      </c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 t="s">
        <v>25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21">
        <v>2233900</v>
      </c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>
        <v>2233900</v>
      </c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6"/>
      <c r="EN11" s="24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25"/>
    </row>
    <row r="12" spans="1:161" ht="12.75" customHeight="1" hidden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12" t="s">
        <v>18</v>
      </c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 t="s">
        <v>26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24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 t="s">
        <v>21</v>
      </c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 t="s">
        <v>23</v>
      </c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21">
        <v>771300</v>
      </c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>
        <v>771300</v>
      </c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6"/>
      <c r="EN12" s="24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25"/>
    </row>
    <row r="13" spans="1:167" ht="112.5" customHeight="1">
      <c r="A13" s="20" t="s">
        <v>161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 t="s">
        <v>27</v>
      </c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21">
        <f>420854.98+63575.16+68135.16</f>
        <v>552565.3</v>
      </c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>
        <f aca="true" t="shared" si="0" ref="DS13:DS22">DD13</f>
        <v>552565.3</v>
      </c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6"/>
      <c r="EN13" s="24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25"/>
      <c r="FG13" s="28">
        <f>DD13+DD50-DD168</f>
        <v>0</v>
      </c>
      <c r="FK13" s="3" t="s">
        <v>15</v>
      </c>
    </row>
    <row r="14" spans="1:167" ht="36.75" customHeight="1">
      <c r="A14" s="20" t="s">
        <v>28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 t="s">
        <v>14</v>
      </c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21">
        <f>450401.35+64249.26</f>
        <v>514650.61</v>
      </c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>
        <f t="shared" si="0"/>
        <v>514650.61</v>
      </c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6"/>
      <c r="EN14" s="24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25"/>
      <c r="FK14" s="3" t="s">
        <v>29</v>
      </c>
    </row>
    <row r="15" spans="1:167" ht="36.75" customHeight="1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 t="s">
        <v>14</v>
      </c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21">
        <v>2973.66</v>
      </c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>
        <f t="shared" si="0"/>
        <v>2973.66</v>
      </c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6"/>
      <c r="EN15" s="24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25"/>
      <c r="FK15" s="3" t="s">
        <v>29</v>
      </c>
    </row>
    <row r="16" spans="1:163" ht="16.5" customHeight="1">
      <c r="A16" s="20" t="s">
        <v>31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2" t="s">
        <v>27</v>
      </c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21">
        <v>0</v>
      </c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>
        <f t="shared" si="0"/>
        <v>0</v>
      </c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6"/>
      <c r="EN16" s="24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25"/>
      <c r="FG16" s="7" t="s">
        <v>32</v>
      </c>
    </row>
    <row r="17" spans="1:161" ht="32.25" customHeight="1" hidden="1">
      <c r="A17" s="20" t="s">
        <v>33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21">
        <v>0</v>
      </c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>
        <f t="shared" si="0"/>
        <v>0</v>
      </c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6"/>
      <c r="EN17" s="24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25"/>
    </row>
    <row r="18" spans="1:161" ht="54" customHeight="1" hidden="1">
      <c r="A18" s="20" t="s">
        <v>34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21">
        <v>0</v>
      </c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>
        <f t="shared" si="0"/>
        <v>0</v>
      </c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6"/>
      <c r="EN18" s="24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25"/>
    </row>
    <row r="19" spans="1:161" ht="90" customHeight="1" hidden="1">
      <c r="A19" s="20" t="s">
        <v>35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21">
        <v>0</v>
      </c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>
        <f t="shared" si="0"/>
        <v>0</v>
      </c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6"/>
      <c r="EN19" s="24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25"/>
    </row>
    <row r="20" spans="1:161" ht="131.25" customHeight="1" hidden="1">
      <c r="A20" s="20" t="s">
        <v>36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21">
        <v>0</v>
      </c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>
        <f t="shared" si="0"/>
        <v>0</v>
      </c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6"/>
      <c r="EN20" s="24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25"/>
    </row>
    <row r="21" spans="1:167" ht="35.25" customHeight="1">
      <c r="A21" s="20" t="s">
        <v>37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2" t="s">
        <v>27</v>
      </c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21">
        <v>257884.47</v>
      </c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>
        <f t="shared" si="0"/>
        <v>257884.47</v>
      </c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6"/>
      <c r="EN21" s="24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25"/>
      <c r="FK21" s="3" t="s">
        <v>38</v>
      </c>
    </row>
    <row r="22" spans="1:172" s="7" customFormat="1" ht="15" customHeight="1">
      <c r="A22" s="29" t="s">
        <v>39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14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14">
        <f>DD24+DD25+DD26+DD27+DD47+DD50+DD51+DD52+DD53+DD54+DD55+DD56</f>
        <v>567406609.03</v>
      </c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>
        <f t="shared" si="0"/>
        <v>567406609.03</v>
      </c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5"/>
      <c r="EN22" s="32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3"/>
      <c r="FK22" s="34">
        <f>DD22+DD5</f>
        <v>568736508.4499999</v>
      </c>
      <c r="FL22" s="35"/>
      <c r="FM22" s="35"/>
      <c r="FN22" s="35"/>
      <c r="FO22" s="35"/>
      <c r="FP22" s="35"/>
    </row>
    <row r="23" spans="1:161" s="7" customFormat="1" ht="15" customHeight="1">
      <c r="A23" s="29" t="s">
        <v>40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6"/>
      <c r="EN23" s="32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3"/>
    </row>
    <row r="24" spans="1:161" ht="36.75" customHeight="1">
      <c r="A24" s="20" t="s">
        <v>41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2" t="s">
        <v>14</v>
      </c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21">
        <v>0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>
        <f aca="true" t="shared" si="1" ref="DS24:DS58">DD24</f>
        <v>0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6"/>
      <c r="EN24" s="24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25"/>
    </row>
    <row r="25" spans="1:161" ht="36" customHeight="1">
      <c r="A25" s="20" t="s">
        <v>42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2" t="s">
        <v>14</v>
      </c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21">
        <v>0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>
        <f t="shared" si="1"/>
        <v>0</v>
      </c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6"/>
      <c r="EN25" s="24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25"/>
    </row>
    <row r="26" spans="1:161" ht="69.75" customHeight="1">
      <c r="A26" s="20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2" t="s">
        <v>14</v>
      </c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21">
        <f>3008500-297700+130800+117600</f>
        <v>2959200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>
        <f t="shared" si="1"/>
        <v>2959200</v>
      </c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6"/>
      <c r="EN26" s="24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25"/>
    </row>
    <row r="27" spans="1:161" ht="84.75" customHeight="1">
      <c r="A27" s="20" t="s">
        <v>16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2" t="s">
        <v>14</v>
      </c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21">
        <f>166900+130800</f>
        <v>297700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>
        <f t="shared" si="1"/>
        <v>297700</v>
      </c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6"/>
      <c r="EN27" s="24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25"/>
    </row>
    <row r="28" spans="1:161" ht="12.75" customHeight="1" hidden="1">
      <c r="A28" s="20" t="s">
        <v>44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12" t="s">
        <v>18</v>
      </c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 t="s">
        <v>19</v>
      </c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21">
        <f>DD29+DD30+DD31</f>
        <v>13197800</v>
      </c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>
        <f t="shared" si="1"/>
        <v>13197800</v>
      </c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6"/>
      <c r="EN28" s="24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25"/>
    </row>
    <row r="29" spans="1:161" ht="12.75" customHeight="1" hidden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12" t="s">
        <v>18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 t="s">
        <v>19</v>
      </c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 t="s">
        <v>45</v>
      </c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3">
        <v>611</v>
      </c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2" t="s">
        <v>46</v>
      </c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21">
        <v>126200</v>
      </c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>
        <f t="shared" si="1"/>
        <v>126200</v>
      </c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6"/>
      <c r="EN29" s="24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25"/>
    </row>
    <row r="30" spans="1:161" ht="12.75" customHeight="1" hidden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12" t="s">
        <v>18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 t="s">
        <v>19</v>
      </c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 t="s">
        <v>47</v>
      </c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3">
        <v>611</v>
      </c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2" t="s">
        <v>46</v>
      </c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21">
        <f>793900+330600</f>
        <v>1124500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>
        <f t="shared" si="1"/>
        <v>1124500</v>
      </c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6"/>
      <c r="EN30" s="24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25"/>
    </row>
    <row r="31" spans="1:161" ht="12.75" customHeight="1" hidden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12" t="s">
        <v>18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 t="s">
        <v>19</v>
      </c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 t="s">
        <v>48</v>
      </c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3">
        <v>611</v>
      </c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2" t="s">
        <v>46</v>
      </c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21">
        <v>11947100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>
        <f t="shared" si="1"/>
        <v>11947100</v>
      </c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6"/>
      <c r="EN31" s="24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25"/>
    </row>
    <row r="32" spans="1:161" ht="12.75" customHeight="1" hidden="1">
      <c r="A32" s="20" t="s">
        <v>49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12" t="s">
        <v>18</v>
      </c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 t="s">
        <v>26</v>
      </c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21">
        <f>DD33+DD35+DD36+DD37+DD34</f>
        <v>16467200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>
        <f t="shared" si="1"/>
        <v>16467200</v>
      </c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6"/>
      <c r="EN32" s="24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25"/>
    </row>
    <row r="33" spans="1:161" ht="12.75" customHeight="1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12" t="s">
        <v>18</v>
      </c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 t="s">
        <v>26</v>
      </c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 t="s">
        <v>45</v>
      </c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3">
        <v>611</v>
      </c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2" t="s">
        <v>46</v>
      </c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21">
        <v>164500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>
        <f t="shared" si="1"/>
        <v>164500</v>
      </c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6"/>
      <c r="EN33" s="24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25"/>
    </row>
    <row r="34" spans="1:161" ht="12.75" customHeight="1" hidden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12" t="s">
        <v>18</v>
      </c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26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 t="s">
        <v>50</v>
      </c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3">
        <v>611</v>
      </c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2" t="s">
        <v>46</v>
      </c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21">
        <v>5265500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>
        <f t="shared" si="1"/>
        <v>5265500</v>
      </c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6"/>
      <c r="EN34" s="24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25"/>
    </row>
    <row r="35" spans="1:161" ht="12.75" customHeight="1" hidden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12" t="s">
        <v>18</v>
      </c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 t="s">
        <v>26</v>
      </c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 t="s">
        <v>51</v>
      </c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3">
        <v>611</v>
      </c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2" t="s">
        <v>46</v>
      </c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21">
        <f>118900</f>
        <v>118900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>
        <f t="shared" si="1"/>
        <v>118900</v>
      </c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6"/>
      <c r="EN35" s="24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25"/>
    </row>
    <row r="36" spans="1:161" ht="12.75" customHeight="1" hidden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12" t="s">
        <v>18</v>
      </c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 t="s">
        <v>26</v>
      </c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 t="s">
        <v>47</v>
      </c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3">
        <v>611</v>
      </c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2" t="s">
        <v>46</v>
      </c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21">
        <f>1927300+61500</f>
        <v>1988800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>
        <f t="shared" si="1"/>
        <v>1988800</v>
      </c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6"/>
      <c r="EN36" s="24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25"/>
    </row>
    <row r="37" spans="1:161" ht="12.75" customHeight="1" hidden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2" t="s">
        <v>18</v>
      </c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 t="s">
        <v>26</v>
      </c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 t="s">
        <v>48</v>
      </c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3">
        <v>611</v>
      </c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2" t="s">
        <v>46</v>
      </c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21">
        <v>8929500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>
        <f t="shared" si="1"/>
        <v>8929500</v>
      </c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6"/>
      <c r="EN37" s="24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25"/>
    </row>
    <row r="38" spans="1:161" ht="12.75" customHeight="1" hidden="1">
      <c r="A38" s="37" t="s">
        <v>52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12" t="s">
        <v>18</v>
      </c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 t="s">
        <v>53</v>
      </c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21">
        <f>DD39+DD40</f>
        <v>431000</v>
      </c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>
        <f t="shared" si="1"/>
        <v>431000</v>
      </c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6"/>
      <c r="EN38" s="24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25"/>
    </row>
    <row r="39" spans="1:161" ht="12.75" customHeight="1" hidden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12" t="s">
        <v>18</v>
      </c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 t="s">
        <v>53</v>
      </c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 t="s">
        <v>45</v>
      </c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3">
        <v>611</v>
      </c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2" t="s">
        <v>46</v>
      </c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21">
        <v>2500</v>
      </c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>
        <f t="shared" si="1"/>
        <v>2500</v>
      </c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6"/>
      <c r="EN39" s="24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25"/>
    </row>
    <row r="40" spans="1:161" ht="12.75" customHeight="1" hidden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12" t="s">
        <v>18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 t="s">
        <v>53</v>
      </c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 t="s">
        <v>48</v>
      </c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3">
        <v>611</v>
      </c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2" t="s">
        <v>46</v>
      </c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21">
        <v>428500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>
        <f t="shared" si="1"/>
        <v>428500</v>
      </c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6"/>
      <c r="EN40" s="24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25"/>
    </row>
    <row r="41" spans="1:161" ht="12.75" customHeight="1" hidden="1">
      <c r="A41" s="20" t="s">
        <v>54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12" t="s">
        <v>18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 t="s">
        <v>55</v>
      </c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21">
        <f>DD43+DD45+DD46+DD42+DD44</f>
        <v>35685000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>
        <f t="shared" si="1"/>
        <v>35685000</v>
      </c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6"/>
      <c r="EN41" s="24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25"/>
    </row>
    <row r="42" spans="1:161" ht="12.75" customHeight="1" hidden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12" t="s">
        <v>18</v>
      </c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 t="s">
        <v>55</v>
      </c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 t="s">
        <v>56</v>
      </c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3">
        <v>611</v>
      </c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2" t="s">
        <v>46</v>
      </c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21">
        <v>3249800</v>
      </c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>
        <f t="shared" si="1"/>
        <v>3249800</v>
      </c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6"/>
      <c r="EN42" s="24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25"/>
    </row>
    <row r="43" spans="1:161" ht="12.75" customHeight="1" hidden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12" t="s">
        <v>18</v>
      </c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 t="s">
        <v>55</v>
      </c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 t="s">
        <v>45</v>
      </c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3">
        <v>611</v>
      </c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2" t="s">
        <v>46</v>
      </c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21">
        <v>25400</v>
      </c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>
        <f t="shared" si="1"/>
        <v>25400</v>
      </c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6"/>
      <c r="EN43" s="24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25"/>
    </row>
    <row r="44" spans="1:161" ht="12.75" customHeight="1" hidden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12" t="s">
        <v>18</v>
      </c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 t="s">
        <v>55</v>
      </c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 t="s">
        <v>50</v>
      </c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3">
        <v>611</v>
      </c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2" t="s">
        <v>57</v>
      </c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21">
        <v>30878600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>
        <f t="shared" si="1"/>
        <v>30878600</v>
      </c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6"/>
      <c r="EN44" s="24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25"/>
    </row>
    <row r="45" spans="1:161" ht="12.75" customHeight="1" hidden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12" t="s">
        <v>18</v>
      </c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 t="s">
        <v>55</v>
      </c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 t="s">
        <v>48</v>
      </c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3">
        <v>611</v>
      </c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2" t="s">
        <v>46</v>
      </c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21">
        <v>60200</v>
      </c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>
        <f t="shared" si="1"/>
        <v>60200</v>
      </c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6"/>
      <c r="EN45" s="24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25"/>
    </row>
    <row r="46" spans="1:174" ht="12.75" customHeight="1" hidden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12" t="s">
        <v>18</v>
      </c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 t="s">
        <v>55</v>
      </c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 t="s">
        <v>58</v>
      </c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3">
        <v>611</v>
      </c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2" t="s">
        <v>46</v>
      </c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21">
        <f>979600+20400+471000</f>
        <v>1471000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>
        <f t="shared" si="1"/>
        <v>1471000</v>
      </c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6"/>
      <c r="EN46" s="24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25"/>
      <c r="FR46" s="28"/>
    </row>
    <row r="47" spans="1:163" ht="15.75" customHeight="1">
      <c r="A47" s="20" t="s">
        <v>17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2" t="s">
        <v>14</v>
      </c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21">
        <f>4106200-117600-130800</f>
        <v>3857800</v>
      </c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>
        <f t="shared" si="1"/>
        <v>3857800</v>
      </c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6"/>
      <c r="EN47" s="24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25"/>
      <c r="FG47" s="3">
        <v>54275.7</v>
      </c>
    </row>
    <row r="48" spans="1:161" ht="12.75" customHeight="1" hidden="1">
      <c r="A48" s="20" t="s">
        <v>44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12" t="s">
        <v>18</v>
      </c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 t="s">
        <v>19</v>
      </c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 t="s">
        <v>20</v>
      </c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3">
        <v>611</v>
      </c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2" t="s">
        <v>46</v>
      </c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21">
        <v>43767800</v>
      </c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>
        <f t="shared" si="1"/>
        <v>43767800</v>
      </c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6"/>
      <c r="EN48" s="24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25"/>
    </row>
    <row r="49" spans="1:161" ht="12.75" customHeight="1" hidden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12" t="s">
        <v>18</v>
      </c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 t="s">
        <v>19</v>
      </c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 t="s">
        <v>24</v>
      </c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3">
        <v>611</v>
      </c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2" t="s">
        <v>46</v>
      </c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21">
        <v>1930400</v>
      </c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>
        <f t="shared" si="1"/>
        <v>1930400</v>
      </c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6"/>
      <c r="EN49" s="24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25"/>
    </row>
    <row r="50" spans="1:161" ht="120" customHeight="1">
      <c r="A50" s="20" t="s">
        <v>161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2" t="s">
        <v>27</v>
      </c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21">
        <f>18500000+4900000+998346.86</f>
        <v>24398346.86</v>
      </c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>
        <f t="shared" si="1"/>
        <v>24398346.86</v>
      </c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6"/>
      <c r="EN50" s="24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25"/>
    </row>
    <row r="51" spans="1:161" ht="16.5" customHeight="1">
      <c r="A51" s="20" t="s">
        <v>59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2" t="s">
        <v>14</v>
      </c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21">
        <v>0</v>
      </c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>
        <f t="shared" si="1"/>
        <v>0</v>
      </c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6"/>
      <c r="EN51" s="24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25"/>
    </row>
    <row r="52" spans="1:161" ht="16.5" customHeight="1">
      <c r="A52" s="20" t="s">
        <v>60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2" t="s">
        <v>14</v>
      </c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21">
        <v>0</v>
      </c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>
        <f t="shared" si="1"/>
        <v>0</v>
      </c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6"/>
      <c r="EN52" s="24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25"/>
    </row>
    <row r="53" spans="1:161" ht="16.5" customHeight="1">
      <c r="A53" s="20" t="s">
        <v>61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2" t="s">
        <v>14</v>
      </c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21">
        <v>100000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>
        <f t="shared" si="1"/>
        <v>100000</v>
      </c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6"/>
      <c r="EN53" s="24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25"/>
    </row>
    <row r="54" spans="1:161" ht="16.5" customHeight="1">
      <c r="A54" s="20" t="s">
        <v>31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2" t="s">
        <v>27</v>
      </c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21">
        <f>447124748.45+78880813.72</f>
        <v>526005562.16999996</v>
      </c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>
        <f t="shared" si="1"/>
        <v>526005562.16999996</v>
      </c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6"/>
      <c r="EN54" s="24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25"/>
    </row>
    <row r="55" spans="1:167" ht="38.25" customHeight="1">
      <c r="A55" s="39" t="s">
        <v>62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1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2" t="s">
        <v>27</v>
      </c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21">
        <v>0</v>
      </c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>
        <f t="shared" si="1"/>
        <v>0</v>
      </c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6"/>
      <c r="EN55" s="24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25"/>
      <c r="FK55" s="28"/>
    </row>
    <row r="56" spans="1:167" ht="38.25" customHeight="1">
      <c r="A56" s="39" t="s">
        <v>63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1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2" t="s">
        <v>27</v>
      </c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21">
        <f>1142000+8646000</f>
        <v>9788000</v>
      </c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>
        <f t="shared" si="1"/>
        <v>9788000</v>
      </c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6"/>
      <c r="EN56" s="24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25"/>
      <c r="FK56" s="28"/>
    </row>
    <row r="57" spans="1:161" ht="60" customHeight="1" hidden="1">
      <c r="A57" s="20" t="s">
        <v>34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21">
        <v>0</v>
      </c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>
        <f t="shared" si="1"/>
        <v>0</v>
      </c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6"/>
      <c r="EN57" s="24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25"/>
    </row>
    <row r="58" spans="1:161" ht="92.25" customHeight="1" hidden="1">
      <c r="A58" s="20" t="s">
        <v>35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21">
        <v>0</v>
      </c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>
        <f t="shared" si="1"/>
        <v>0</v>
      </c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6"/>
      <c r="EN58" s="24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25"/>
    </row>
    <row r="59" spans="1:161" ht="23.25" customHeight="1">
      <c r="A59" s="42"/>
      <c r="B59" s="43" t="s">
        <v>64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21">
        <v>0</v>
      </c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44">
        <v>0</v>
      </c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5"/>
      <c r="EN59" s="24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25"/>
    </row>
    <row r="60" spans="1:174" ht="21" customHeight="1">
      <c r="A60" s="4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8"/>
      <c r="AL60" s="49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1"/>
      <c r="AY60" s="49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1"/>
      <c r="BM60" s="49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  <c r="CA60" s="52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4"/>
      <c r="CO60" s="49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1"/>
      <c r="DD60" s="55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7"/>
      <c r="DS60" s="52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8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9"/>
      <c r="FK60" s="60">
        <f>DD5+DD22</f>
        <v>568736508.4499999</v>
      </c>
      <c r="FL60" s="19"/>
      <c r="FM60" s="19"/>
      <c r="FN60" s="19"/>
      <c r="FO60" s="19"/>
      <c r="FP60" s="19"/>
      <c r="FQ60" s="19"/>
      <c r="FR60" s="3" t="s">
        <v>65</v>
      </c>
    </row>
    <row r="61" spans="1:169" s="7" customFormat="1" ht="15" customHeight="1">
      <c r="A61" s="61"/>
      <c r="B61" s="62" t="s">
        <v>66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5">
        <f>SUM(DD63:DR81)</f>
        <v>568736508.45</v>
      </c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>
        <f>DD61</f>
        <v>568736508.45</v>
      </c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6"/>
      <c r="EN61" s="67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8"/>
      <c r="FG61" s="69">
        <f>DD61-FJ61</f>
        <v>0</v>
      </c>
      <c r="FJ61" s="34">
        <f>DD85+DD168+DD187+DD194+DD202+DD206+DD229</f>
        <v>568736508.45</v>
      </c>
      <c r="FK61" s="35"/>
      <c r="FL61" s="35"/>
      <c r="FM61" s="35"/>
    </row>
    <row r="62" spans="1:173" s="7" customFormat="1" ht="15" customHeight="1">
      <c r="A62" s="70"/>
      <c r="B62" s="71" t="s">
        <v>40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4" t="e">
        <f>DD63+DD64+DD65+DD69+#REF!+DD71+#REF!+#REF!+#REF!+DD72+#REF!+#REF!+#REF!+#REF!+#REF!+DD73+#REF!+#REF!+#REF!+#REF!+#REF!+DD74+#REF!+DD75+#REF!+#REF!+#REF!+#REF!+#REF!+#REF!+#REF!+#REF!+DD76+#REF!+#REF!+#REF!+#REF!+#REF!+#REF!+#REF!+#REF!+#REF!+#REF!+#REF!+DD78+#REF!+#REF!+#REF!+#REF!+#REF!+#REF!+DD79+#REF!+#REF!+#REF!+#REF!</f>
        <v>#REF!</v>
      </c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5"/>
      <c r="EN62" s="76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8"/>
      <c r="FK62" s="34">
        <f>FK60-FJ61</f>
        <v>0</v>
      </c>
      <c r="FL62" s="35"/>
      <c r="FM62" s="35"/>
      <c r="FN62" s="35"/>
      <c r="FO62" s="35"/>
      <c r="FP62" s="35"/>
      <c r="FQ62" s="35"/>
    </row>
    <row r="63" spans="1:174" ht="30" customHeight="1">
      <c r="A63" s="42"/>
      <c r="B63" s="43" t="s">
        <v>67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 t="s">
        <v>68</v>
      </c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21">
        <f>DD170+DD211+DD230</f>
        <v>378902408.93</v>
      </c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>
        <f aca="true" t="shared" si="2" ref="DS63:DS82">DD63</f>
        <v>378902408.93</v>
      </c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6"/>
      <c r="EN63" s="79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80"/>
      <c r="FG63" s="28"/>
      <c r="FK63" s="60" t="s">
        <v>69</v>
      </c>
      <c r="FL63" s="19"/>
      <c r="FM63" s="19"/>
      <c r="FN63" s="19"/>
      <c r="FO63" s="19"/>
      <c r="FP63" s="19"/>
      <c r="FQ63" s="19"/>
      <c r="FR63" s="28">
        <f>DD228</f>
        <v>0</v>
      </c>
    </row>
    <row r="64" spans="1:174" ht="31.5" customHeight="1" hidden="1">
      <c r="A64" s="42"/>
      <c r="B64" s="43" t="s">
        <v>67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12" t="s">
        <v>18</v>
      </c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 t="s">
        <v>19</v>
      </c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 t="s">
        <v>70</v>
      </c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3">
        <v>323</v>
      </c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2" t="s">
        <v>68</v>
      </c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>
        <f t="shared" si="2"/>
        <v>0</v>
      </c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6"/>
      <c r="EN64" s="79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80"/>
      <c r="FK64" s="81"/>
      <c r="FL64" s="81"/>
      <c r="FM64" s="81"/>
      <c r="FN64" s="81"/>
      <c r="FO64" s="81"/>
      <c r="FP64" s="81"/>
      <c r="FQ64" s="81"/>
      <c r="FR64" s="28">
        <f>DD85+DD168+DD206</f>
        <v>558072999.71</v>
      </c>
    </row>
    <row r="65" spans="1:174" ht="30.75" customHeight="1" hidden="1">
      <c r="A65" s="42"/>
      <c r="B65" s="43" t="s">
        <v>67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12" t="s">
        <v>18</v>
      </c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 t="s">
        <v>19</v>
      </c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 t="s">
        <v>71</v>
      </c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3">
        <v>323</v>
      </c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2" t="s">
        <v>68</v>
      </c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>
        <f t="shared" si="2"/>
        <v>0</v>
      </c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6"/>
      <c r="EN65" s="79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80"/>
      <c r="FK65" s="28"/>
      <c r="FR65" s="28">
        <f>FK62-FR64</f>
        <v>-558072999.71</v>
      </c>
    </row>
    <row r="66" spans="1:161" ht="30.75" customHeight="1" hidden="1">
      <c r="A66" s="42"/>
      <c r="B66" s="43" t="s">
        <v>67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12" t="s">
        <v>18</v>
      </c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 t="s">
        <v>19</v>
      </c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 t="s">
        <v>72</v>
      </c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3">
        <v>323</v>
      </c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2" t="s">
        <v>68</v>
      </c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>
        <f t="shared" si="2"/>
        <v>0</v>
      </c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6"/>
      <c r="EN66" s="79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80"/>
    </row>
    <row r="67" spans="1:161" ht="30.75" customHeight="1" hidden="1">
      <c r="A67" s="42"/>
      <c r="B67" s="43" t="s">
        <v>67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12" t="s">
        <v>18</v>
      </c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 t="s">
        <v>19</v>
      </c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 t="s">
        <v>72</v>
      </c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3">
        <v>323</v>
      </c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2" t="s">
        <v>68</v>
      </c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>
        <f t="shared" si="2"/>
        <v>0</v>
      </c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6"/>
      <c r="EN67" s="79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80"/>
    </row>
    <row r="68" spans="1:161" ht="31.5" customHeight="1" hidden="1">
      <c r="A68" s="42"/>
      <c r="B68" s="43" t="s">
        <v>67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12" t="s">
        <v>18</v>
      </c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 t="s">
        <v>19</v>
      </c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 t="s">
        <v>73</v>
      </c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3">
        <v>323</v>
      </c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2" t="s">
        <v>68</v>
      </c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>
        <f t="shared" si="2"/>
        <v>0</v>
      </c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6"/>
      <c r="EN68" s="79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80"/>
    </row>
    <row r="69" spans="1:161" ht="32.25" customHeight="1" hidden="1">
      <c r="A69" s="42"/>
      <c r="B69" s="43" t="s">
        <v>67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12" t="s">
        <v>18</v>
      </c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 t="s">
        <v>26</v>
      </c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 t="s">
        <v>50</v>
      </c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3">
        <v>611</v>
      </c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2" t="s">
        <v>68</v>
      </c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>
        <f t="shared" si="2"/>
        <v>0</v>
      </c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6"/>
      <c r="EN69" s="79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80"/>
    </row>
    <row r="70" spans="1:161" ht="32.25" customHeight="1" hidden="1">
      <c r="A70" s="42"/>
      <c r="B70" s="43" t="s">
        <v>67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12" t="s">
        <v>18</v>
      </c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 t="s">
        <v>55</v>
      </c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 t="s">
        <v>56</v>
      </c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3">
        <v>611</v>
      </c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2" t="s">
        <v>68</v>
      </c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>
        <f t="shared" si="2"/>
        <v>0</v>
      </c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6"/>
      <c r="EN70" s="79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80"/>
    </row>
    <row r="71" spans="1:173" ht="15" customHeight="1">
      <c r="A71" s="42"/>
      <c r="B71" s="82" t="s">
        <v>74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43"/>
      <c r="AL71" s="83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5"/>
      <c r="AY71" s="83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5"/>
      <c r="BM71" s="83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  <c r="CA71" s="83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5"/>
      <c r="CO71" s="83" t="s">
        <v>75</v>
      </c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5"/>
      <c r="DD71" s="26">
        <f>DD171+DD219</f>
        <v>3535175.2</v>
      </c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86"/>
      <c r="DS71" s="21">
        <f t="shared" si="2"/>
        <v>3535175.2</v>
      </c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6"/>
      <c r="EN71" s="8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88"/>
      <c r="FK71" s="60"/>
      <c r="FL71" s="19"/>
      <c r="FM71" s="19"/>
      <c r="FN71" s="19"/>
      <c r="FO71" s="19"/>
      <c r="FP71" s="19"/>
      <c r="FQ71" s="19"/>
    </row>
    <row r="72" spans="1:173" ht="15" customHeight="1">
      <c r="A72" s="42"/>
      <c r="B72" s="43" t="s">
        <v>76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 t="s">
        <v>77</v>
      </c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21">
        <f>DD95+DD112+DD139+DD147+DD172+DD220+DD162</f>
        <v>1391140</v>
      </c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>
        <f t="shared" si="2"/>
        <v>1391140</v>
      </c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6"/>
      <c r="EN72" s="79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80"/>
      <c r="FQ72" s="28">
        <f>DD215+DD228</f>
        <v>0</v>
      </c>
    </row>
    <row r="73" spans="1:163" ht="15" customHeight="1">
      <c r="A73" s="42"/>
      <c r="B73" s="43" t="s">
        <v>78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 t="s">
        <v>79</v>
      </c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89">
        <f>DD173+DD221</f>
        <v>23817282.54</v>
      </c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21">
        <f t="shared" si="2"/>
        <v>23817282.54</v>
      </c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6"/>
      <c r="EN73" s="79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80"/>
      <c r="FG73" s="28"/>
    </row>
    <row r="74" spans="1:173" ht="30" customHeight="1">
      <c r="A74" s="42"/>
      <c r="B74" s="43" t="s">
        <v>80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 t="s">
        <v>81</v>
      </c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21">
        <f>DD174+DD222</f>
        <v>5000</v>
      </c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>
        <f t="shared" si="2"/>
        <v>5000</v>
      </c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6"/>
      <c r="EN74" s="79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80"/>
      <c r="FQ74" s="28">
        <f>FK62-FQ72</f>
        <v>0</v>
      </c>
    </row>
    <row r="75" spans="1:163" ht="26.25" customHeight="1">
      <c r="A75" s="42"/>
      <c r="B75" s="43" t="s">
        <v>82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 t="s">
        <v>22</v>
      </c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21">
        <f>DD97+DD99+DD102+DD118+DD150+DD175+DD223+DD108+DD163+DD133</f>
        <v>11604345.27</v>
      </c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>
        <f t="shared" si="2"/>
        <v>11604345.27</v>
      </c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6"/>
      <c r="EN75" s="79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80"/>
      <c r="FG75" s="28"/>
    </row>
    <row r="76" spans="1:163" ht="18.75" customHeight="1">
      <c r="A76" s="42"/>
      <c r="B76" s="43" t="s">
        <v>83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 t="s">
        <v>25</v>
      </c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21">
        <f>DD100+DD113+DD151+DD176+DD189+DD197+DD212+DD224+DD231+DD134+DD164</f>
        <v>23697390.85</v>
      </c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>
        <f t="shared" si="2"/>
        <v>23697390.85</v>
      </c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6"/>
      <c r="EN76" s="79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80"/>
      <c r="FG76" s="28"/>
    </row>
    <row r="77" spans="1:161" ht="18.75" customHeight="1">
      <c r="A77" s="42"/>
      <c r="B77" s="82" t="s">
        <v>84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43"/>
      <c r="AL77" s="83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5"/>
      <c r="AY77" s="83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5"/>
      <c r="BM77" s="83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  <c r="CA77" s="90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2"/>
      <c r="CO77" s="83" t="s">
        <v>85</v>
      </c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5"/>
      <c r="DD77" s="26">
        <f>DD178+DD198+DD225</f>
        <v>17174460</v>
      </c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86"/>
      <c r="DS77" s="21">
        <f t="shared" si="2"/>
        <v>17174460</v>
      </c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6"/>
      <c r="EN77" s="8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88"/>
    </row>
    <row r="78" spans="1:163" ht="30" customHeight="1">
      <c r="A78" s="42"/>
      <c r="B78" s="43" t="s">
        <v>86</v>
      </c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 t="s">
        <v>23</v>
      </c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21">
        <f>DD98+DD101+DD116+DD120+DD161+DD179+DD190+DD199+DD213+DD226+DD232</f>
        <v>12241774.690000001</v>
      </c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>
        <f t="shared" si="2"/>
        <v>12241774.690000001</v>
      </c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6"/>
      <c r="EN78" s="79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80"/>
      <c r="FG78" s="28"/>
    </row>
    <row r="79" spans="1:161" ht="30" customHeight="1">
      <c r="A79" s="42"/>
      <c r="B79" s="43" t="s">
        <v>87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 t="s">
        <v>88</v>
      </c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21">
        <f>DD181+DD200+DD205+DD214+DD227+DD233</f>
        <v>96367530.97000001</v>
      </c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>
        <f t="shared" si="2"/>
        <v>96367530.97000001</v>
      </c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6"/>
      <c r="EN79" s="79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80"/>
    </row>
    <row r="80" spans="1:161" ht="30" customHeight="1" hidden="1">
      <c r="A80" s="42"/>
      <c r="B80" s="43" t="s">
        <v>86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 t="s">
        <v>88</v>
      </c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21">
        <v>0</v>
      </c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>
        <f t="shared" si="2"/>
        <v>0</v>
      </c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6"/>
      <c r="EN80" s="79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80"/>
    </row>
    <row r="81" spans="1:161" ht="30.75" customHeight="1" hidden="1">
      <c r="A81" s="42"/>
      <c r="B81" s="43" t="s">
        <v>87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2" t="s">
        <v>88</v>
      </c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21">
        <f>DD238</f>
        <v>0</v>
      </c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>
        <f t="shared" si="2"/>
        <v>0</v>
      </c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6"/>
      <c r="EN81" s="79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80"/>
    </row>
    <row r="82" spans="1:161" ht="30.75" customHeight="1">
      <c r="A82" s="42"/>
      <c r="B82" s="43" t="s">
        <v>89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21">
        <f>DD215+DD228</f>
        <v>0</v>
      </c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93">
        <f t="shared" si="2"/>
        <v>0</v>
      </c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4"/>
      <c r="EN82" s="24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25"/>
    </row>
    <row r="83" spans="1:161" ht="23.25" customHeight="1">
      <c r="A83" s="42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6"/>
      <c r="AL83" s="97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9"/>
      <c r="AY83" s="97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9"/>
      <c r="BM83" s="97"/>
      <c r="BN83" s="98"/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/>
      <c r="BZ83" s="99"/>
      <c r="CA83" s="100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2"/>
      <c r="CO83" s="97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9"/>
      <c r="DD83" s="103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5"/>
      <c r="DS83" s="100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6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  <c r="FE83" s="107"/>
    </row>
    <row r="84" spans="1:163" ht="30" customHeight="1">
      <c r="A84" s="42"/>
      <c r="B84" s="108" t="s">
        <v>40</v>
      </c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90"/>
      <c r="EN84" s="24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25"/>
      <c r="FG84" s="7" t="s">
        <v>90</v>
      </c>
    </row>
    <row r="85" spans="1:167" s="7" customFormat="1" ht="37.5" customHeight="1">
      <c r="A85" s="61"/>
      <c r="B85" s="62" t="s">
        <v>91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5">
        <f>DD87+DD111+DD137+DD145</f>
        <v>7116525.379999999</v>
      </c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>
        <f>DD85</f>
        <v>7116525.379999999</v>
      </c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6"/>
      <c r="EN85" s="109">
        <f>EN108+EN134+EN163+EN164+EN162+EN133</f>
        <v>1825.3799999999999</v>
      </c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1"/>
      <c r="FG85" s="69">
        <f>DD6+DD26+DD27+DD47</f>
        <v>7116525.38</v>
      </c>
      <c r="FK85" s="69">
        <f>FG85-DD85</f>
        <v>0</v>
      </c>
    </row>
    <row r="86" spans="1:161" s="7" customFormat="1" ht="15" customHeight="1">
      <c r="A86" s="70"/>
      <c r="B86" s="71" t="s">
        <v>40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5"/>
      <c r="EN86" s="112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4"/>
    </row>
    <row r="87" spans="1:167" ht="27.75" customHeight="1">
      <c r="A87" s="42"/>
      <c r="B87" s="108" t="s">
        <v>44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2" t="s">
        <v>18</v>
      </c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 t="s">
        <v>19</v>
      </c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4">
        <f>DD88+DD90+DD91+DD92+DD93+DD94+DD95+DD97+DD98+DD99+DD100+DD101+DD102+DD105+DD103+DD106+DD89+DD104+DD108</f>
        <v>3581544.53</v>
      </c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>
        <f aca="true" t="shared" si="3" ref="DS87:DS108">DD87</f>
        <v>3581544.53</v>
      </c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5"/>
      <c r="EN87" s="115" t="s">
        <v>92</v>
      </c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7"/>
      <c r="FG87" s="118">
        <f>FG88+FG91+FG92+FG93+FG95+FG97+FG98+FG99+FG100+FG101+FG102+FG103+FG105+FG106+FG90+FG94</f>
        <v>3581500</v>
      </c>
      <c r="FK87" s="28">
        <f>DD6+DD7+DD24+DD26+DD27+DD47-DD85</f>
        <v>0</v>
      </c>
    </row>
    <row r="88" spans="1:167" ht="26.25" customHeight="1" hidden="1">
      <c r="A88" s="42"/>
      <c r="B88" s="43" t="s">
        <v>86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12" t="s">
        <v>18</v>
      </c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 t="s">
        <v>19</v>
      </c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 t="s">
        <v>93</v>
      </c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3">
        <v>612</v>
      </c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2" t="s">
        <v>23</v>
      </c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21">
        <v>0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>
        <f t="shared" si="3"/>
        <v>0</v>
      </c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6"/>
      <c r="EN88" s="119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7"/>
      <c r="FG88" s="120">
        <f>DD88-EN88</f>
        <v>0</v>
      </c>
      <c r="FH88" s="19"/>
      <c r="FI88" s="19"/>
      <c r="FJ88" s="19"/>
      <c r="FK88" s="19"/>
    </row>
    <row r="89" spans="1:163" ht="18" customHeight="1" hidden="1">
      <c r="A89" s="42"/>
      <c r="B89" s="43" t="s">
        <v>82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12" t="s">
        <v>18</v>
      </c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 t="s">
        <v>19</v>
      </c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 t="s">
        <v>94</v>
      </c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3">
        <v>612</v>
      </c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2" t="s">
        <v>22</v>
      </c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21">
        <v>0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>
        <f t="shared" si="3"/>
        <v>0</v>
      </c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6"/>
      <c r="EN89" s="119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7"/>
      <c r="FG89" s="120"/>
    </row>
    <row r="90" spans="1:167" ht="26.25" customHeight="1" hidden="1">
      <c r="A90" s="42"/>
      <c r="B90" s="43" t="s">
        <v>86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12" t="s">
        <v>18</v>
      </c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 t="s">
        <v>19</v>
      </c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 t="s">
        <v>94</v>
      </c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3">
        <v>612</v>
      </c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2" t="s">
        <v>23</v>
      </c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21">
        <v>0</v>
      </c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>
        <f t="shared" si="3"/>
        <v>0</v>
      </c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6"/>
      <c r="EN90" s="119"/>
      <c r="EO90" s="116"/>
      <c r="EP90" s="116"/>
      <c r="EQ90" s="116"/>
      <c r="ER90" s="116"/>
      <c r="ES90" s="116"/>
      <c r="ET90" s="116"/>
      <c r="EU90" s="116"/>
      <c r="EV90" s="116"/>
      <c r="EW90" s="116"/>
      <c r="EX90" s="116"/>
      <c r="EY90" s="116"/>
      <c r="EZ90" s="116"/>
      <c r="FA90" s="116"/>
      <c r="FB90" s="116"/>
      <c r="FC90" s="116"/>
      <c r="FD90" s="116"/>
      <c r="FE90" s="117"/>
      <c r="FG90" s="120">
        <f aca="true" t="shared" si="4" ref="FG90:FG108">DD90-EN90</f>
        <v>0</v>
      </c>
      <c r="FH90" s="19"/>
      <c r="FI90" s="19"/>
      <c r="FJ90" s="19"/>
      <c r="FK90" s="19"/>
    </row>
    <row r="91" spans="1:163" ht="18" customHeight="1" hidden="1">
      <c r="A91" s="42"/>
      <c r="B91" s="43" t="s">
        <v>82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12" t="s">
        <v>18</v>
      </c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 t="s">
        <v>19</v>
      </c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 t="s">
        <v>20</v>
      </c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3">
        <v>612</v>
      </c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2" t="s">
        <v>22</v>
      </c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21">
        <v>0</v>
      </c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>
        <f t="shared" si="3"/>
        <v>0</v>
      </c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6"/>
      <c r="EN91" s="119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7"/>
      <c r="FG91" s="120">
        <f t="shared" si="4"/>
        <v>0</v>
      </c>
    </row>
    <row r="92" spans="1:163" ht="23.25" customHeight="1" hidden="1">
      <c r="A92" s="42"/>
      <c r="B92" s="43" t="s">
        <v>86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12" t="s">
        <v>18</v>
      </c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 t="s">
        <v>19</v>
      </c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 t="s">
        <v>20</v>
      </c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3">
        <v>612</v>
      </c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2" t="s">
        <v>23</v>
      </c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21">
        <v>0</v>
      </c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>
        <f t="shared" si="3"/>
        <v>0</v>
      </c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6"/>
      <c r="EN92" s="119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7"/>
      <c r="FG92" s="120">
        <f t="shared" si="4"/>
        <v>0</v>
      </c>
    </row>
    <row r="93" spans="1:163" ht="15" customHeight="1" hidden="1">
      <c r="A93" s="42"/>
      <c r="B93" s="43" t="s">
        <v>83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12" t="s">
        <v>18</v>
      </c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 t="s">
        <v>19</v>
      </c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 t="s">
        <v>24</v>
      </c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3">
        <v>612</v>
      </c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2" t="s">
        <v>25</v>
      </c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21">
        <v>0</v>
      </c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>
        <f t="shared" si="3"/>
        <v>0</v>
      </c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6"/>
      <c r="EN93" s="119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7"/>
      <c r="FG93" s="120">
        <f t="shared" si="4"/>
        <v>0</v>
      </c>
    </row>
    <row r="94" spans="1:163" ht="15" customHeight="1" hidden="1">
      <c r="A94" s="42"/>
      <c r="B94" s="43" t="s">
        <v>83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12" t="s">
        <v>18</v>
      </c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 t="s">
        <v>19</v>
      </c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 t="s">
        <v>24</v>
      </c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3">
        <v>612</v>
      </c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2" t="s">
        <v>23</v>
      </c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21">
        <v>0</v>
      </c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>
        <f t="shared" si="3"/>
        <v>0</v>
      </c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6"/>
      <c r="EN94" s="119"/>
      <c r="EO94" s="116"/>
      <c r="EP94" s="116"/>
      <c r="EQ94" s="116"/>
      <c r="ER94" s="116"/>
      <c r="ES94" s="116"/>
      <c r="ET94" s="116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7"/>
      <c r="FG94" s="120">
        <f t="shared" si="4"/>
        <v>0</v>
      </c>
    </row>
    <row r="95" spans="1:163" ht="21" customHeight="1">
      <c r="A95" s="42"/>
      <c r="B95" s="82" t="s">
        <v>76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43"/>
      <c r="AL95" s="83" t="s">
        <v>18</v>
      </c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5"/>
      <c r="AY95" s="83" t="s">
        <v>19</v>
      </c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5"/>
      <c r="BM95" s="83" t="s">
        <v>95</v>
      </c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5"/>
      <c r="CA95" s="90">
        <v>611</v>
      </c>
      <c r="CB95" s="91"/>
      <c r="CC95" s="91"/>
      <c r="CD95" s="91"/>
      <c r="CE95" s="91"/>
      <c r="CF95" s="91"/>
      <c r="CG95" s="91"/>
      <c r="CH95" s="91"/>
      <c r="CI95" s="91"/>
      <c r="CJ95" s="91"/>
      <c r="CK95" s="91"/>
      <c r="CL95" s="91"/>
      <c r="CM95" s="91"/>
      <c r="CN95" s="92"/>
      <c r="CO95" s="83" t="s">
        <v>77</v>
      </c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5"/>
      <c r="DD95" s="26">
        <v>280500</v>
      </c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86"/>
      <c r="DS95" s="26">
        <f t="shared" si="3"/>
        <v>280500</v>
      </c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121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3"/>
      <c r="FG95" s="120">
        <f t="shared" si="4"/>
        <v>280500</v>
      </c>
    </row>
    <row r="96" spans="1:167" ht="15" customHeight="1" hidden="1">
      <c r="A96" s="42"/>
      <c r="B96" s="43" t="s">
        <v>78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12" t="s">
        <v>18</v>
      </c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 t="s">
        <v>19</v>
      </c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 t="s">
        <v>48</v>
      </c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3">
        <v>611</v>
      </c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2" t="s">
        <v>79</v>
      </c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21">
        <f>0</f>
        <v>0</v>
      </c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>
        <f t="shared" si="3"/>
        <v>0</v>
      </c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6"/>
      <c r="EN96" s="119"/>
      <c r="EO96" s="116"/>
      <c r="EP96" s="116"/>
      <c r="EQ96" s="116"/>
      <c r="ER96" s="116"/>
      <c r="ES96" s="116"/>
      <c r="ET96" s="116"/>
      <c r="EU96" s="116"/>
      <c r="EV96" s="116"/>
      <c r="EW96" s="116"/>
      <c r="EX96" s="116"/>
      <c r="EY96" s="116"/>
      <c r="EZ96" s="116"/>
      <c r="FA96" s="116"/>
      <c r="FB96" s="116"/>
      <c r="FC96" s="116"/>
      <c r="FD96" s="116"/>
      <c r="FE96" s="117"/>
      <c r="FG96" s="120">
        <f t="shared" si="4"/>
        <v>0</v>
      </c>
      <c r="FK96" s="3">
        <v>1149000</v>
      </c>
    </row>
    <row r="97" spans="1:163" ht="18" customHeight="1">
      <c r="A97" s="42"/>
      <c r="B97" s="43" t="s">
        <v>82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83" t="s">
        <v>18</v>
      </c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5"/>
      <c r="AY97" s="83" t="s">
        <v>19</v>
      </c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5"/>
      <c r="BM97" s="83" t="s">
        <v>96</v>
      </c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5"/>
      <c r="CA97" s="90">
        <v>611</v>
      </c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2"/>
      <c r="CO97" s="83" t="s">
        <v>22</v>
      </c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5"/>
      <c r="DD97" s="26">
        <v>49300</v>
      </c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86"/>
      <c r="DS97" s="21">
        <f t="shared" si="3"/>
        <v>49300</v>
      </c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6"/>
      <c r="EN97" s="121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3"/>
      <c r="FG97" s="120">
        <f t="shared" si="4"/>
        <v>49300</v>
      </c>
    </row>
    <row r="98" spans="1:167" ht="34.5" customHeight="1">
      <c r="A98" s="42"/>
      <c r="B98" s="43" t="s">
        <v>86</v>
      </c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12" t="s">
        <v>18</v>
      </c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 t="s">
        <v>19</v>
      </c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83" t="s">
        <v>96</v>
      </c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5"/>
      <c r="CA98" s="13">
        <v>612</v>
      </c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2" t="s">
        <v>23</v>
      </c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21">
        <v>117600</v>
      </c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>
        <f t="shared" si="3"/>
        <v>117600</v>
      </c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6"/>
      <c r="EN98" s="119"/>
      <c r="EO98" s="116"/>
      <c r="EP98" s="116"/>
      <c r="EQ98" s="116"/>
      <c r="ER98" s="116"/>
      <c r="ES98" s="116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7"/>
      <c r="FG98" s="120">
        <f t="shared" si="4"/>
        <v>117600</v>
      </c>
      <c r="FK98" s="3">
        <v>-532200</v>
      </c>
    </row>
    <row r="99" spans="1:163" ht="18.75" customHeight="1">
      <c r="A99" s="42"/>
      <c r="B99" s="43" t="s">
        <v>82</v>
      </c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12" t="s">
        <v>18</v>
      </c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 t="s">
        <v>19</v>
      </c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 t="s">
        <v>97</v>
      </c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3">
        <v>611</v>
      </c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2" t="s">
        <v>22</v>
      </c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21">
        <v>283000</v>
      </c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>
        <f t="shared" si="3"/>
        <v>283000</v>
      </c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6"/>
      <c r="EN99" s="119"/>
      <c r="EO99" s="116"/>
      <c r="EP99" s="116"/>
      <c r="EQ99" s="116"/>
      <c r="ER99" s="116"/>
      <c r="ES99" s="116"/>
      <c r="ET99" s="116"/>
      <c r="EU99" s="116"/>
      <c r="EV99" s="116"/>
      <c r="EW99" s="116"/>
      <c r="EX99" s="116"/>
      <c r="EY99" s="116"/>
      <c r="EZ99" s="116"/>
      <c r="FA99" s="116"/>
      <c r="FB99" s="116"/>
      <c r="FC99" s="116"/>
      <c r="FD99" s="116"/>
      <c r="FE99" s="117"/>
      <c r="FG99" s="120">
        <f t="shared" si="4"/>
        <v>283000</v>
      </c>
    </row>
    <row r="100" spans="2:163" ht="15.75">
      <c r="B100" s="43" t="s">
        <v>83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83" t="s">
        <v>18</v>
      </c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5"/>
      <c r="AY100" s="83" t="s">
        <v>19</v>
      </c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5"/>
      <c r="BM100" s="83" t="s">
        <v>98</v>
      </c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5"/>
      <c r="CA100" s="90">
        <v>612</v>
      </c>
      <c r="CB100" s="91"/>
      <c r="CC100" s="91"/>
      <c r="CD100" s="91"/>
      <c r="CE100" s="91"/>
      <c r="CF100" s="91"/>
      <c r="CG100" s="91"/>
      <c r="CH100" s="91"/>
      <c r="CI100" s="91"/>
      <c r="CJ100" s="91"/>
      <c r="CK100" s="91"/>
      <c r="CL100" s="91"/>
      <c r="CM100" s="91"/>
      <c r="CN100" s="92"/>
      <c r="CO100" s="83" t="s">
        <v>25</v>
      </c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5"/>
      <c r="DD100" s="26">
        <v>952800</v>
      </c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86"/>
      <c r="DS100" s="21">
        <f t="shared" si="3"/>
        <v>952800</v>
      </c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6"/>
      <c r="EN100" s="121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3"/>
      <c r="FG100" s="120">
        <f t="shared" si="4"/>
        <v>952800</v>
      </c>
    </row>
    <row r="101" spans="1:167" ht="15" customHeight="1">
      <c r="A101" s="42"/>
      <c r="B101" s="43" t="s">
        <v>86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12" t="s">
        <v>18</v>
      </c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 t="s">
        <v>19</v>
      </c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83" t="s">
        <v>99</v>
      </c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5"/>
      <c r="CA101" s="13">
        <v>612</v>
      </c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2" t="s">
        <v>23</v>
      </c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21">
        <v>348300</v>
      </c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>
        <f t="shared" si="3"/>
        <v>348300</v>
      </c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6"/>
      <c r="EN101" s="119"/>
      <c r="EO101" s="116"/>
      <c r="EP101" s="116"/>
      <c r="EQ101" s="116"/>
      <c r="ER101" s="116"/>
      <c r="ES101" s="116"/>
      <c r="ET101" s="116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7"/>
      <c r="FG101" s="120">
        <f t="shared" si="4"/>
        <v>348300</v>
      </c>
      <c r="FK101" s="28">
        <f>DD97+DD118</f>
        <v>908100</v>
      </c>
    </row>
    <row r="102" spans="1:163" ht="15" customHeight="1">
      <c r="A102" s="42"/>
      <c r="B102" s="43" t="s">
        <v>82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12" t="s">
        <v>18</v>
      </c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 t="s">
        <v>19</v>
      </c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83" t="s">
        <v>100</v>
      </c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5"/>
      <c r="CA102" s="13">
        <v>612</v>
      </c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2" t="s">
        <v>22</v>
      </c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21">
        <v>1550000</v>
      </c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>
        <f t="shared" si="3"/>
        <v>1550000</v>
      </c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6"/>
      <c r="EN102" s="119"/>
      <c r="EO102" s="116"/>
      <c r="EP102" s="116"/>
      <c r="EQ102" s="116"/>
      <c r="ER102" s="116"/>
      <c r="ES102" s="116"/>
      <c r="ET102" s="116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7"/>
      <c r="FG102" s="120">
        <f t="shared" si="4"/>
        <v>1550000</v>
      </c>
    </row>
    <row r="103" spans="1:167" ht="15" customHeight="1" hidden="1">
      <c r="A103" s="42"/>
      <c r="B103" s="43" t="s">
        <v>84</v>
      </c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12" t="s">
        <v>18</v>
      </c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 t="s">
        <v>19</v>
      </c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83" t="s">
        <v>98</v>
      </c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5"/>
      <c r="CA103" s="13">
        <v>611</v>
      </c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2" t="s">
        <v>79</v>
      </c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21">
        <f>EN103</f>
        <v>0</v>
      </c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>
        <f t="shared" si="3"/>
        <v>0</v>
      </c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6"/>
      <c r="EN103" s="119"/>
      <c r="EO103" s="116"/>
      <c r="EP103" s="116"/>
      <c r="EQ103" s="116"/>
      <c r="ER103" s="116"/>
      <c r="ES103" s="116"/>
      <c r="ET103" s="116"/>
      <c r="EU103" s="116"/>
      <c r="EV103" s="116"/>
      <c r="EW103" s="116"/>
      <c r="EX103" s="116"/>
      <c r="EY103" s="116"/>
      <c r="EZ103" s="116"/>
      <c r="FA103" s="116"/>
      <c r="FB103" s="116"/>
      <c r="FC103" s="116"/>
      <c r="FD103" s="116"/>
      <c r="FE103" s="117"/>
      <c r="FG103" s="120">
        <f t="shared" si="4"/>
        <v>0</v>
      </c>
      <c r="FK103" s="3" t="s">
        <v>101</v>
      </c>
    </row>
    <row r="104" spans="1:167" ht="15" customHeight="1" hidden="1">
      <c r="A104" s="42"/>
      <c r="B104" s="43" t="s">
        <v>84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12" t="s">
        <v>18</v>
      </c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 t="s">
        <v>19</v>
      </c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83" t="s">
        <v>98</v>
      </c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5"/>
      <c r="CA104" s="13">
        <v>611</v>
      </c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2" t="s">
        <v>85</v>
      </c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21">
        <v>0</v>
      </c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>
        <f t="shared" si="3"/>
        <v>0</v>
      </c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6"/>
      <c r="EN104" s="124"/>
      <c r="EO104" s="125"/>
      <c r="EP104" s="125"/>
      <c r="EQ104" s="125"/>
      <c r="ER104" s="125"/>
      <c r="ES104" s="125"/>
      <c r="ET104" s="125"/>
      <c r="EU104" s="125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6"/>
      <c r="FG104" s="120">
        <f t="shared" si="4"/>
        <v>0</v>
      </c>
      <c r="FK104" s="3" t="s">
        <v>101</v>
      </c>
    </row>
    <row r="105" spans="1:167" ht="26.25" customHeight="1" hidden="1">
      <c r="A105" s="42"/>
      <c r="B105" s="43" t="s">
        <v>86</v>
      </c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12" t="s">
        <v>18</v>
      </c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 t="s">
        <v>19</v>
      </c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83" t="s">
        <v>98</v>
      </c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5"/>
      <c r="CA105" s="13">
        <v>612</v>
      </c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2" t="s">
        <v>23</v>
      </c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21">
        <v>0</v>
      </c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>
        <f t="shared" si="3"/>
        <v>0</v>
      </c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6"/>
      <c r="EN105" s="119"/>
      <c r="EO105" s="116"/>
      <c r="EP105" s="116"/>
      <c r="EQ105" s="116"/>
      <c r="ER105" s="116"/>
      <c r="ES105" s="116"/>
      <c r="ET105" s="116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7"/>
      <c r="FG105" s="120">
        <f t="shared" si="4"/>
        <v>0</v>
      </c>
      <c r="FH105" s="19"/>
      <c r="FI105" s="19"/>
      <c r="FJ105" s="19"/>
      <c r="FK105" s="19"/>
    </row>
    <row r="106" spans="1:167" ht="34.5" customHeight="1" hidden="1">
      <c r="A106" s="42"/>
      <c r="B106" s="43" t="s">
        <v>87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12" t="s">
        <v>18</v>
      </c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 t="s">
        <v>19</v>
      </c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83" t="s">
        <v>98</v>
      </c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5"/>
      <c r="CA106" s="13">
        <v>612</v>
      </c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2" t="s">
        <v>88</v>
      </c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21">
        <v>0</v>
      </c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>
        <f t="shared" si="3"/>
        <v>0</v>
      </c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6"/>
      <c r="EN106" s="119"/>
      <c r="EO106" s="116"/>
      <c r="EP106" s="116"/>
      <c r="EQ106" s="116"/>
      <c r="ER106" s="116"/>
      <c r="ES106" s="116"/>
      <c r="ET106" s="116"/>
      <c r="EU106" s="116"/>
      <c r="EV106" s="116"/>
      <c r="EW106" s="116"/>
      <c r="EX106" s="116"/>
      <c r="EY106" s="116"/>
      <c r="EZ106" s="116"/>
      <c r="FA106" s="116"/>
      <c r="FB106" s="116"/>
      <c r="FC106" s="116"/>
      <c r="FD106" s="116"/>
      <c r="FE106" s="117"/>
      <c r="FG106" s="120">
        <f t="shared" si="4"/>
        <v>0</v>
      </c>
      <c r="FK106" s="3">
        <v>-532200</v>
      </c>
    </row>
    <row r="107" spans="1:163" ht="36.75" customHeight="1" hidden="1">
      <c r="A107" s="42"/>
      <c r="B107" s="43" t="s">
        <v>87</v>
      </c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21">
        <v>0</v>
      </c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>
        <f t="shared" si="3"/>
        <v>0</v>
      </c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6"/>
      <c r="EN107" s="119"/>
      <c r="EO107" s="116"/>
      <c r="EP107" s="116"/>
      <c r="EQ107" s="116"/>
      <c r="ER107" s="116"/>
      <c r="ES107" s="116"/>
      <c r="ET107" s="116"/>
      <c r="EU107" s="116"/>
      <c r="EV107" s="116"/>
      <c r="EW107" s="116"/>
      <c r="EX107" s="116"/>
      <c r="EY107" s="116"/>
      <c r="EZ107" s="116"/>
      <c r="FA107" s="116"/>
      <c r="FB107" s="116"/>
      <c r="FC107" s="116"/>
      <c r="FD107" s="116"/>
      <c r="FE107" s="117"/>
      <c r="FG107" s="120">
        <f t="shared" si="4"/>
        <v>0</v>
      </c>
    </row>
    <row r="108" spans="1:163" ht="15" customHeight="1">
      <c r="A108" s="42"/>
      <c r="B108" s="43" t="s">
        <v>82</v>
      </c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12" t="s">
        <v>18</v>
      </c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 t="s">
        <v>19</v>
      </c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83" t="s">
        <v>47</v>
      </c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5"/>
      <c r="CA108" s="13">
        <v>611</v>
      </c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2" t="s">
        <v>22</v>
      </c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21">
        <f>EN108</f>
        <v>44.53</v>
      </c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>
        <f t="shared" si="3"/>
        <v>44.53</v>
      </c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6"/>
      <c r="EN108" s="119">
        <f>7.81+36.72</f>
        <v>44.53</v>
      </c>
      <c r="EO108" s="116"/>
      <c r="EP108" s="116"/>
      <c r="EQ108" s="116"/>
      <c r="ER108" s="116"/>
      <c r="ES108" s="116"/>
      <c r="ET108" s="116"/>
      <c r="EU108" s="116"/>
      <c r="EV108" s="116"/>
      <c r="EW108" s="116"/>
      <c r="EX108" s="116"/>
      <c r="EY108" s="116"/>
      <c r="EZ108" s="116"/>
      <c r="FA108" s="116"/>
      <c r="FB108" s="116"/>
      <c r="FC108" s="116"/>
      <c r="FD108" s="116"/>
      <c r="FE108" s="117"/>
      <c r="FG108" s="120">
        <f t="shared" si="4"/>
        <v>0</v>
      </c>
    </row>
    <row r="109" spans="1:163" ht="30.75" customHeight="1">
      <c r="A109" s="42"/>
      <c r="B109" s="43" t="s">
        <v>89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90"/>
      <c r="EN109" s="119"/>
      <c r="EO109" s="116"/>
      <c r="EP109" s="116"/>
      <c r="EQ109" s="116"/>
      <c r="ER109" s="116"/>
      <c r="ES109" s="116"/>
      <c r="ET109" s="116"/>
      <c r="EU109" s="116"/>
      <c r="EV109" s="116"/>
      <c r="EW109" s="116"/>
      <c r="EX109" s="116"/>
      <c r="EY109" s="116"/>
      <c r="EZ109" s="116"/>
      <c r="FA109" s="116"/>
      <c r="FB109" s="116"/>
      <c r="FC109" s="116"/>
      <c r="FD109" s="116"/>
      <c r="FE109" s="117"/>
      <c r="FG109" s="127"/>
    </row>
    <row r="110" spans="1:163" ht="15.75" customHeight="1">
      <c r="A110" s="42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6"/>
      <c r="AL110" s="97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9"/>
      <c r="AY110" s="97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9"/>
      <c r="BM110" s="97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9"/>
      <c r="CA110" s="100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2"/>
      <c r="CO110" s="97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9"/>
      <c r="DD110" s="103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5"/>
      <c r="DS110" s="100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28"/>
      <c r="EO110" s="129"/>
      <c r="EP110" s="129"/>
      <c r="EQ110" s="129"/>
      <c r="ER110" s="129"/>
      <c r="ES110" s="129"/>
      <c r="ET110" s="129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30"/>
      <c r="FG110" s="127"/>
    </row>
    <row r="111" spans="1:163" ht="15" customHeight="1">
      <c r="A111" s="42"/>
      <c r="B111" s="108" t="s">
        <v>49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2" t="s">
        <v>18</v>
      </c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 t="s">
        <v>26</v>
      </c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4">
        <f>DD114+DD112+DD132+DD117+DD120+DD124+DD128+DD116+DD118+DD129+DD131+DD113+DD134+DD133</f>
        <v>2233039.58</v>
      </c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>
        <f aca="true" t="shared" si="5" ref="DS111:DS134">DD111</f>
        <v>2233039.58</v>
      </c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5"/>
      <c r="EN111" s="119"/>
      <c r="EO111" s="116"/>
      <c r="EP111" s="116"/>
      <c r="EQ111" s="116"/>
      <c r="ER111" s="116"/>
      <c r="ES111" s="116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117"/>
      <c r="FG111" s="118">
        <f>FG112+FG118+FG120+FG128+FG129</f>
        <v>1973300</v>
      </c>
    </row>
    <row r="112" spans="1:163" ht="15" customHeight="1">
      <c r="A112" s="42"/>
      <c r="B112" s="43" t="s">
        <v>76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12" t="s">
        <v>18</v>
      </c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 t="s">
        <v>26</v>
      </c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 t="s">
        <v>95</v>
      </c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3">
        <v>611</v>
      </c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2" t="s">
        <v>77</v>
      </c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21">
        <f>121000+103500</f>
        <v>224500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>
        <f t="shared" si="5"/>
        <v>224500</v>
      </c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6"/>
      <c r="EN112" s="119"/>
      <c r="EO112" s="116"/>
      <c r="EP112" s="116"/>
      <c r="EQ112" s="116"/>
      <c r="ER112" s="116"/>
      <c r="ES112" s="116"/>
      <c r="ET112" s="116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7"/>
      <c r="FG112" s="120">
        <f aca="true" t="shared" si="6" ref="FG112:FG134">DD112-EN112</f>
        <v>224500</v>
      </c>
    </row>
    <row r="113" spans="1:163" ht="32.25" customHeight="1">
      <c r="A113" s="42"/>
      <c r="B113" s="43" t="s">
        <v>83</v>
      </c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12" t="s">
        <v>18</v>
      </c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 t="s">
        <v>26</v>
      </c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 t="s">
        <v>95</v>
      </c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3">
        <v>611</v>
      </c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2" t="s">
        <v>25</v>
      </c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21">
        <v>128900</v>
      </c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>
        <f t="shared" si="5"/>
        <v>128900</v>
      </c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6"/>
      <c r="EN113" s="119"/>
      <c r="EO113" s="116"/>
      <c r="EP113" s="116"/>
      <c r="EQ113" s="116"/>
      <c r="ER113" s="116"/>
      <c r="ES113" s="116"/>
      <c r="ET113" s="116"/>
      <c r="EU113" s="116"/>
      <c r="EV113" s="116"/>
      <c r="EW113" s="116"/>
      <c r="EX113" s="116"/>
      <c r="EY113" s="116"/>
      <c r="EZ113" s="116"/>
      <c r="FA113" s="116"/>
      <c r="FB113" s="116"/>
      <c r="FC113" s="116"/>
      <c r="FD113" s="116"/>
      <c r="FE113" s="117"/>
      <c r="FG113" s="120">
        <f t="shared" si="6"/>
        <v>128900</v>
      </c>
    </row>
    <row r="114" spans="1:163" ht="32.25" customHeight="1" hidden="1">
      <c r="A114" s="42"/>
      <c r="B114" s="43" t="s">
        <v>67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12" t="s">
        <v>18</v>
      </c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 t="s">
        <v>26</v>
      </c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 t="s">
        <v>50</v>
      </c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3">
        <v>611</v>
      </c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2" t="s">
        <v>68</v>
      </c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21">
        <v>0</v>
      </c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>
        <f t="shared" si="5"/>
        <v>0</v>
      </c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6"/>
      <c r="EN114" s="119"/>
      <c r="EO114" s="116"/>
      <c r="EP114" s="116"/>
      <c r="EQ114" s="116"/>
      <c r="ER114" s="116"/>
      <c r="ES114" s="116"/>
      <c r="ET114" s="116"/>
      <c r="EU114" s="116"/>
      <c r="EV114" s="116"/>
      <c r="EW114" s="116"/>
      <c r="EX114" s="116"/>
      <c r="EY114" s="116"/>
      <c r="EZ114" s="116"/>
      <c r="FA114" s="116"/>
      <c r="FB114" s="116"/>
      <c r="FC114" s="116"/>
      <c r="FD114" s="116"/>
      <c r="FE114" s="117"/>
      <c r="FG114" s="120">
        <f t="shared" si="6"/>
        <v>0</v>
      </c>
    </row>
    <row r="115" spans="1:163" ht="12.75" customHeight="1" hidden="1">
      <c r="A115" s="42"/>
      <c r="B115" s="43" t="s">
        <v>102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12" t="s">
        <v>18</v>
      </c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 t="s">
        <v>26</v>
      </c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21">
        <v>0</v>
      </c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>
        <f t="shared" si="5"/>
        <v>0</v>
      </c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6"/>
      <c r="EN115" s="119"/>
      <c r="EO115" s="116"/>
      <c r="EP115" s="116"/>
      <c r="EQ115" s="116"/>
      <c r="ER115" s="116"/>
      <c r="ES115" s="116"/>
      <c r="ET115" s="116"/>
      <c r="EU115" s="116"/>
      <c r="EV115" s="116"/>
      <c r="EW115" s="116"/>
      <c r="EX115" s="116"/>
      <c r="EY115" s="116"/>
      <c r="EZ115" s="116"/>
      <c r="FA115" s="116"/>
      <c r="FB115" s="116"/>
      <c r="FC115" s="116"/>
      <c r="FD115" s="116"/>
      <c r="FE115" s="117"/>
      <c r="FG115" s="120">
        <f t="shared" si="6"/>
        <v>0</v>
      </c>
    </row>
    <row r="116" spans="1:163" ht="34.5" customHeight="1">
      <c r="A116" s="42"/>
      <c r="B116" s="43" t="s">
        <v>86</v>
      </c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12" t="s">
        <v>18</v>
      </c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 t="s">
        <v>26</v>
      </c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 t="s">
        <v>96</v>
      </c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3">
        <v>612</v>
      </c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2" t="s">
        <v>23</v>
      </c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21">
        <v>130800</v>
      </c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>
        <f t="shared" si="5"/>
        <v>130800</v>
      </c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6"/>
      <c r="EN116" s="119"/>
      <c r="EO116" s="116"/>
      <c r="EP116" s="116"/>
      <c r="EQ116" s="116"/>
      <c r="ER116" s="116"/>
      <c r="ES116" s="116"/>
      <c r="ET116" s="116"/>
      <c r="EU116" s="116"/>
      <c r="EV116" s="116"/>
      <c r="EW116" s="116"/>
      <c r="EX116" s="116"/>
      <c r="EY116" s="116"/>
      <c r="EZ116" s="116"/>
      <c r="FA116" s="116"/>
      <c r="FB116" s="116"/>
      <c r="FC116" s="116"/>
      <c r="FD116" s="116"/>
      <c r="FE116" s="117"/>
      <c r="FG116" s="120">
        <f t="shared" si="6"/>
        <v>130800</v>
      </c>
    </row>
    <row r="117" spans="1:163" ht="31.5" customHeight="1" hidden="1">
      <c r="A117" s="42"/>
      <c r="B117" s="43" t="s">
        <v>82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12" t="s">
        <v>18</v>
      </c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 t="s">
        <v>26</v>
      </c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 t="s">
        <v>51</v>
      </c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3">
        <v>611</v>
      </c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2" t="s">
        <v>22</v>
      </c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31">
        <f>EN117</f>
        <v>0</v>
      </c>
      <c r="DE117" s="131"/>
      <c r="DF117" s="131"/>
      <c r="DG117" s="131"/>
      <c r="DH117" s="131"/>
      <c r="DI117" s="131"/>
      <c r="DJ117" s="131"/>
      <c r="DK117" s="131"/>
      <c r="DL117" s="131"/>
      <c r="DM117" s="131"/>
      <c r="DN117" s="131"/>
      <c r="DO117" s="131"/>
      <c r="DP117" s="131"/>
      <c r="DQ117" s="131"/>
      <c r="DR117" s="131"/>
      <c r="DS117" s="21">
        <f t="shared" si="5"/>
        <v>0</v>
      </c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6"/>
      <c r="EN117" s="119"/>
      <c r="EO117" s="116"/>
      <c r="EP117" s="116"/>
      <c r="EQ117" s="116"/>
      <c r="ER117" s="116"/>
      <c r="ES117" s="116"/>
      <c r="ET117" s="116"/>
      <c r="EU117" s="116"/>
      <c r="EV117" s="116"/>
      <c r="EW117" s="116"/>
      <c r="EX117" s="116"/>
      <c r="EY117" s="116"/>
      <c r="EZ117" s="116"/>
      <c r="FA117" s="116"/>
      <c r="FB117" s="116"/>
      <c r="FC117" s="116"/>
      <c r="FD117" s="116"/>
      <c r="FE117" s="117"/>
      <c r="FG117" s="120">
        <f t="shared" si="6"/>
        <v>0</v>
      </c>
    </row>
    <row r="118" spans="1:163" ht="34.5" customHeight="1">
      <c r="A118" s="42"/>
      <c r="B118" s="43" t="s">
        <v>82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12" t="s">
        <v>18</v>
      </c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 t="s">
        <v>26</v>
      </c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 t="s">
        <v>97</v>
      </c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3">
        <v>611</v>
      </c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2" t="s">
        <v>22</v>
      </c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21">
        <v>858800</v>
      </c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>
        <f t="shared" si="5"/>
        <v>858800</v>
      </c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6"/>
      <c r="EN118" s="119"/>
      <c r="EO118" s="116"/>
      <c r="EP118" s="116"/>
      <c r="EQ118" s="116"/>
      <c r="ER118" s="116"/>
      <c r="ES118" s="116"/>
      <c r="ET118" s="116"/>
      <c r="EU118" s="116"/>
      <c r="EV118" s="116"/>
      <c r="EW118" s="116"/>
      <c r="EX118" s="116"/>
      <c r="EY118" s="116"/>
      <c r="EZ118" s="116"/>
      <c r="FA118" s="116"/>
      <c r="FB118" s="116"/>
      <c r="FC118" s="116"/>
      <c r="FD118" s="116"/>
      <c r="FE118" s="117"/>
      <c r="FG118" s="120">
        <f t="shared" si="6"/>
        <v>858800</v>
      </c>
    </row>
    <row r="119" spans="1:163" ht="12.75" customHeight="1" hidden="1">
      <c r="A119" s="42"/>
      <c r="B119" s="43" t="s">
        <v>82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12" t="s">
        <v>18</v>
      </c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 t="s">
        <v>26</v>
      </c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 t="s">
        <v>20</v>
      </c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3">
        <v>611</v>
      </c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2" t="s">
        <v>22</v>
      </c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>
        <f t="shared" si="5"/>
        <v>0</v>
      </c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6"/>
      <c r="EN119" s="119"/>
      <c r="EO119" s="116"/>
      <c r="EP119" s="116"/>
      <c r="EQ119" s="116"/>
      <c r="ER119" s="116"/>
      <c r="ES119" s="116"/>
      <c r="ET119" s="116"/>
      <c r="EU119" s="116"/>
      <c r="EV119" s="116"/>
      <c r="EW119" s="116"/>
      <c r="EX119" s="116"/>
      <c r="EY119" s="116"/>
      <c r="EZ119" s="116"/>
      <c r="FA119" s="116"/>
      <c r="FB119" s="116"/>
      <c r="FC119" s="116"/>
      <c r="FD119" s="116"/>
      <c r="FE119" s="117"/>
      <c r="FG119" s="120">
        <f t="shared" si="6"/>
        <v>0</v>
      </c>
    </row>
    <row r="120" spans="1:163" ht="31.5" customHeight="1">
      <c r="A120" s="42"/>
      <c r="B120" s="43" t="s">
        <v>86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12" t="s">
        <v>18</v>
      </c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 t="s">
        <v>26</v>
      </c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 t="s">
        <v>99</v>
      </c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3">
        <v>612</v>
      </c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2" t="s">
        <v>23</v>
      </c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31">
        <v>890000</v>
      </c>
      <c r="DE120" s="131"/>
      <c r="DF120" s="131"/>
      <c r="DG120" s="131"/>
      <c r="DH120" s="131"/>
      <c r="DI120" s="131"/>
      <c r="DJ120" s="131"/>
      <c r="DK120" s="131"/>
      <c r="DL120" s="131"/>
      <c r="DM120" s="131"/>
      <c r="DN120" s="131"/>
      <c r="DO120" s="131"/>
      <c r="DP120" s="131"/>
      <c r="DQ120" s="131"/>
      <c r="DR120" s="131"/>
      <c r="DS120" s="21">
        <f t="shared" si="5"/>
        <v>890000</v>
      </c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6"/>
      <c r="EN120" s="119"/>
      <c r="EO120" s="116"/>
      <c r="EP120" s="116"/>
      <c r="EQ120" s="116"/>
      <c r="ER120" s="116"/>
      <c r="ES120" s="116"/>
      <c r="ET120" s="116"/>
      <c r="EU120" s="116"/>
      <c r="EV120" s="116"/>
      <c r="EW120" s="116"/>
      <c r="EX120" s="116"/>
      <c r="EY120" s="116"/>
      <c r="EZ120" s="116"/>
      <c r="FA120" s="116"/>
      <c r="FB120" s="116"/>
      <c r="FC120" s="116"/>
      <c r="FD120" s="116"/>
      <c r="FE120" s="117"/>
      <c r="FG120" s="120">
        <f t="shared" si="6"/>
        <v>890000</v>
      </c>
    </row>
    <row r="121" spans="1:163" ht="18" customHeight="1" hidden="1">
      <c r="A121" s="42"/>
      <c r="B121" s="43" t="s">
        <v>83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12" t="s">
        <v>18</v>
      </c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 t="s">
        <v>26</v>
      </c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 t="s">
        <v>24</v>
      </c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3">
        <v>611</v>
      </c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2" t="s">
        <v>25</v>
      </c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>
        <f t="shared" si="5"/>
        <v>0</v>
      </c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6"/>
      <c r="EN121" s="119"/>
      <c r="EO121" s="116"/>
      <c r="EP121" s="116"/>
      <c r="EQ121" s="116"/>
      <c r="ER121" s="116"/>
      <c r="ES121" s="116"/>
      <c r="ET121" s="116"/>
      <c r="EU121" s="116"/>
      <c r="EV121" s="116"/>
      <c r="EW121" s="116"/>
      <c r="EX121" s="116"/>
      <c r="EY121" s="116"/>
      <c r="EZ121" s="116"/>
      <c r="FA121" s="116"/>
      <c r="FB121" s="116"/>
      <c r="FC121" s="116"/>
      <c r="FD121" s="116"/>
      <c r="FE121" s="117"/>
      <c r="FG121" s="120">
        <f t="shared" si="6"/>
        <v>0</v>
      </c>
    </row>
    <row r="122" spans="1:163" ht="31.5" customHeight="1" hidden="1">
      <c r="A122" s="42"/>
      <c r="B122" s="43" t="s">
        <v>82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12" t="s">
        <v>18</v>
      </c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 t="s">
        <v>26</v>
      </c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 t="s">
        <v>47</v>
      </c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3">
        <v>612</v>
      </c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2" t="s">
        <v>22</v>
      </c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>
        <f t="shared" si="5"/>
        <v>0</v>
      </c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6"/>
      <c r="EN122" s="119"/>
      <c r="EO122" s="116"/>
      <c r="EP122" s="116"/>
      <c r="EQ122" s="116"/>
      <c r="ER122" s="116"/>
      <c r="ES122" s="116"/>
      <c r="ET122" s="116"/>
      <c r="EU122" s="116"/>
      <c r="EV122" s="116"/>
      <c r="EW122" s="116"/>
      <c r="EX122" s="116"/>
      <c r="EY122" s="116"/>
      <c r="EZ122" s="116"/>
      <c r="FA122" s="116"/>
      <c r="FB122" s="116"/>
      <c r="FC122" s="116"/>
      <c r="FD122" s="116"/>
      <c r="FE122" s="117"/>
      <c r="FG122" s="120">
        <f t="shared" si="6"/>
        <v>0</v>
      </c>
    </row>
    <row r="123" spans="1:163" ht="15" customHeight="1" hidden="1">
      <c r="A123" s="42"/>
      <c r="B123" s="43" t="s">
        <v>83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12" t="s">
        <v>18</v>
      </c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 t="s">
        <v>26</v>
      </c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 t="s">
        <v>24</v>
      </c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3">
        <v>612</v>
      </c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2" t="s">
        <v>25</v>
      </c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>
        <f t="shared" si="5"/>
        <v>0</v>
      </c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6"/>
      <c r="EN123" s="119"/>
      <c r="EO123" s="116"/>
      <c r="EP123" s="116"/>
      <c r="EQ123" s="116"/>
      <c r="ER123" s="116"/>
      <c r="ES123" s="116"/>
      <c r="ET123" s="116"/>
      <c r="EU123" s="116"/>
      <c r="EV123" s="116"/>
      <c r="EW123" s="116"/>
      <c r="EX123" s="116"/>
      <c r="EY123" s="116"/>
      <c r="EZ123" s="116"/>
      <c r="FA123" s="116"/>
      <c r="FB123" s="116"/>
      <c r="FC123" s="116"/>
      <c r="FD123" s="116"/>
      <c r="FE123" s="117"/>
      <c r="FG123" s="120">
        <f t="shared" si="6"/>
        <v>0</v>
      </c>
    </row>
    <row r="124" spans="1:163" ht="20.25" customHeight="1" hidden="1">
      <c r="A124" s="42"/>
      <c r="B124" s="43" t="s">
        <v>83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12" t="s">
        <v>18</v>
      </c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 t="s">
        <v>26</v>
      </c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 t="s">
        <v>47</v>
      </c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3">
        <v>611</v>
      </c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2" t="s">
        <v>25</v>
      </c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>
        <f t="shared" si="5"/>
        <v>0</v>
      </c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6"/>
      <c r="EN124" s="119"/>
      <c r="EO124" s="116"/>
      <c r="EP124" s="116"/>
      <c r="EQ124" s="116"/>
      <c r="ER124" s="116"/>
      <c r="ES124" s="116"/>
      <c r="ET124" s="116"/>
      <c r="EU124" s="116"/>
      <c r="EV124" s="116"/>
      <c r="EW124" s="116"/>
      <c r="EX124" s="116"/>
      <c r="EY124" s="116"/>
      <c r="EZ124" s="116"/>
      <c r="FA124" s="116"/>
      <c r="FB124" s="116"/>
      <c r="FC124" s="116"/>
      <c r="FD124" s="116"/>
      <c r="FE124" s="117"/>
      <c r="FG124" s="120">
        <f t="shared" si="6"/>
        <v>0</v>
      </c>
    </row>
    <row r="125" spans="1:163" ht="20.25" customHeight="1" hidden="1">
      <c r="A125" s="42"/>
      <c r="B125" s="43" t="s">
        <v>83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12" t="s">
        <v>18</v>
      </c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 t="s">
        <v>26</v>
      </c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 t="s">
        <v>47</v>
      </c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3">
        <v>612</v>
      </c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2" t="s">
        <v>25</v>
      </c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>
        <f t="shared" si="5"/>
        <v>0</v>
      </c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6"/>
      <c r="EN125" s="119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16"/>
      <c r="EY125" s="116"/>
      <c r="EZ125" s="116"/>
      <c r="FA125" s="116"/>
      <c r="FB125" s="116"/>
      <c r="FC125" s="116"/>
      <c r="FD125" s="116"/>
      <c r="FE125" s="117"/>
      <c r="FG125" s="120">
        <f t="shared" si="6"/>
        <v>0</v>
      </c>
    </row>
    <row r="126" spans="1:163" ht="20.25" customHeight="1" hidden="1">
      <c r="A126" s="42"/>
      <c r="B126" s="43" t="s">
        <v>84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12" t="s">
        <v>18</v>
      </c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 t="s">
        <v>26</v>
      </c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 t="s">
        <v>48</v>
      </c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3">
        <v>611</v>
      </c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2" t="s">
        <v>85</v>
      </c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>
        <f t="shared" si="5"/>
        <v>0</v>
      </c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6"/>
      <c r="EN126" s="119"/>
      <c r="EO126" s="116"/>
      <c r="EP126" s="116"/>
      <c r="EQ126" s="116"/>
      <c r="ER126" s="116"/>
      <c r="ES126" s="116"/>
      <c r="ET126" s="116"/>
      <c r="EU126" s="116"/>
      <c r="EV126" s="116"/>
      <c r="EW126" s="116"/>
      <c r="EX126" s="116"/>
      <c r="EY126" s="116"/>
      <c r="EZ126" s="116"/>
      <c r="FA126" s="116"/>
      <c r="FB126" s="116"/>
      <c r="FC126" s="116"/>
      <c r="FD126" s="116"/>
      <c r="FE126" s="117"/>
      <c r="FG126" s="120">
        <f t="shared" si="6"/>
        <v>0</v>
      </c>
    </row>
    <row r="127" spans="1:163" ht="34.5" customHeight="1" hidden="1">
      <c r="A127" s="42"/>
      <c r="B127" s="43" t="s">
        <v>86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12" t="s">
        <v>18</v>
      </c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 t="s">
        <v>26</v>
      </c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 t="s">
        <v>24</v>
      </c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3">
        <v>612</v>
      </c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2" t="s">
        <v>23</v>
      </c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>
        <f t="shared" si="5"/>
        <v>0</v>
      </c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6"/>
      <c r="EN127" s="119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7"/>
      <c r="FG127" s="120">
        <f t="shared" si="6"/>
        <v>0</v>
      </c>
    </row>
    <row r="128" spans="1:163" ht="20.25" customHeight="1" hidden="1">
      <c r="A128" s="42"/>
      <c r="B128" s="43" t="s">
        <v>83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12" t="s">
        <v>18</v>
      </c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 t="s">
        <v>26</v>
      </c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 t="s">
        <v>47</v>
      </c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3">
        <v>612</v>
      </c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2" t="s">
        <v>25</v>
      </c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>
        <f t="shared" si="5"/>
        <v>0</v>
      </c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6"/>
      <c r="EN128" s="119"/>
      <c r="EO128" s="116"/>
      <c r="EP128" s="116"/>
      <c r="EQ128" s="116"/>
      <c r="ER128" s="116"/>
      <c r="ES128" s="116"/>
      <c r="ET128" s="116"/>
      <c r="EU128" s="116"/>
      <c r="EV128" s="116"/>
      <c r="EW128" s="116"/>
      <c r="EX128" s="116"/>
      <c r="EY128" s="116"/>
      <c r="EZ128" s="116"/>
      <c r="FA128" s="116"/>
      <c r="FB128" s="116"/>
      <c r="FC128" s="116"/>
      <c r="FD128" s="116"/>
      <c r="FE128" s="117"/>
      <c r="FG128" s="120">
        <f t="shared" si="6"/>
        <v>0</v>
      </c>
    </row>
    <row r="129" spans="1:163" ht="34.5" customHeight="1" hidden="1">
      <c r="A129" s="42"/>
      <c r="B129" s="43" t="s">
        <v>86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12" t="s">
        <v>18</v>
      </c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 t="s">
        <v>26</v>
      </c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 t="s">
        <v>47</v>
      </c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3">
        <v>612</v>
      </c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2" t="s">
        <v>23</v>
      </c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>
        <f t="shared" si="5"/>
        <v>0</v>
      </c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6"/>
      <c r="EN129" s="119"/>
      <c r="EO129" s="116"/>
      <c r="EP129" s="116"/>
      <c r="EQ129" s="116"/>
      <c r="ER129" s="116"/>
      <c r="ES129" s="116"/>
      <c r="ET129" s="116"/>
      <c r="EU129" s="116"/>
      <c r="EV129" s="116"/>
      <c r="EW129" s="116"/>
      <c r="EX129" s="116"/>
      <c r="EY129" s="116"/>
      <c r="EZ129" s="116"/>
      <c r="FA129" s="116"/>
      <c r="FB129" s="116"/>
      <c r="FC129" s="116"/>
      <c r="FD129" s="116"/>
      <c r="FE129" s="117"/>
      <c r="FG129" s="120">
        <f t="shared" si="6"/>
        <v>0</v>
      </c>
    </row>
    <row r="130" spans="1:163" ht="36.75" customHeight="1" hidden="1">
      <c r="A130" s="42"/>
      <c r="B130" s="43" t="s">
        <v>87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12" t="s">
        <v>18</v>
      </c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 t="s">
        <v>26</v>
      </c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 t="s">
        <v>50</v>
      </c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3">
        <v>611</v>
      </c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2" t="s">
        <v>88</v>
      </c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>
        <f t="shared" si="5"/>
        <v>0</v>
      </c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6"/>
      <c r="EN130" s="119"/>
      <c r="EO130" s="116"/>
      <c r="EP130" s="116"/>
      <c r="EQ130" s="116"/>
      <c r="ER130" s="116"/>
      <c r="ES130" s="116"/>
      <c r="ET130" s="116"/>
      <c r="EU130" s="116"/>
      <c r="EV130" s="116"/>
      <c r="EW130" s="116"/>
      <c r="EX130" s="116"/>
      <c r="EY130" s="116"/>
      <c r="EZ130" s="116"/>
      <c r="FA130" s="116"/>
      <c r="FB130" s="116"/>
      <c r="FC130" s="116"/>
      <c r="FD130" s="116"/>
      <c r="FE130" s="117"/>
      <c r="FG130" s="120">
        <f t="shared" si="6"/>
        <v>0</v>
      </c>
    </row>
    <row r="131" spans="1:163" ht="36.75" customHeight="1" hidden="1">
      <c r="A131" s="42"/>
      <c r="B131" s="43" t="s">
        <v>87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12" t="s">
        <v>18</v>
      </c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 t="s">
        <v>26</v>
      </c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 t="s">
        <v>47</v>
      </c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3">
        <v>611</v>
      </c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2" t="s">
        <v>88</v>
      </c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>
        <f t="shared" si="5"/>
        <v>0</v>
      </c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6"/>
      <c r="EN131" s="119"/>
      <c r="EO131" s="116"/>
      <c r="EP131" s="116"/>
      <c r="EQ131" s="116"/>
      <c r="ER131" s="116"/>
      <c r="ES131" s="116"/>
      <c r="ET131" s="116"/>
      <c r="EU131" s="116"/>
      <c r="EV131" s="116"/>
      <c r="EW131" s="116"/>
      <c r="EX131" s="116"/>
      <c r="EY131" s="116"/>
      <c r="EZ131" s="116"/>
      <c r="FA131" s="116"/>
      <c r="FB131" s="116"/>
      <c r="FC131" s="116"/>
      <c r="FD131" s="116"/>
      <c r="FE131" s="117"/>
      <c r="FG131" s="120">
        <f t="shared" si="6"/>
        <v>0</v>
      </c>
    </row>
    <row r="132" spans="1:163" ht="15" customHeight="1" hidden="1">
      <c r="A132" s="42"/>
      <c r="B132" s="43" t="s">
        <v>78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12" t="s">
        <v>18</v>
      </c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 t="s">
        <v>26</v>
      </c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 t="s">
        <v>48</v>
      </c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3">
        <v>611</v>
      </c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2" t="s">
        <v>79</v>
      </c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>
        <f t="shared" si="5"/>
        <v>0</v>
      </c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6"/>
      <c r="EN132" s="119"/>
      <c r="EO132" s="116"/>
      <c r="EP132" s="116"/>
      <c r="EQ132" s="116"/>
      <c r="ER132" s="116"/>
      <c r="ES132" s="116"/>
      <c r="ET132" s="116"/>
      <c r="EU132" s="116"/>
      <c r="EV132" s="116"/>
      <c r="EW132" s="116"/>
      <c r="EX132" s="116"/>
      <c r="EY132" s="116"/>
      <c r="EZ132" s="116"/>
      <c r="FA132" s="116"/>
      <c r="FB132" s="116"/>
      <c r="FC132" s="116"/>
      <c r="FD132" s="116"/>
      <c r="FE132" s="117"/>
      <c r="FG132" s="120">
        <f t="shared" si="6"/>
        <v>0</v>
      </c>
    </row>
    <row r="133" spans="1:163" ht="32.25" customHeight="1">
      <c r="A133" s="42"/>
      <c r="B133" s="43" t="s">
        <v>82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12" t="s">
        <v>18</v>
      </c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 t="s">
        <v>26</v>
      </c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 t="s">
        <v>47</v>
      </c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3">
        <v>611</v>
      </c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2" t="s">
        <v>22</v>
      </c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21">
        <f>EN133</f>
        <v>23.58</v>
      </c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>
        <f t="shared" si="5"/>
        <v>23.58</v>
      </c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6"/>
      <c r="EN133" s="119">
        <v>23.58</v>
      </c>
      <c r="EO133" s="116"/>
      <c r="EP133" s="116"/>
      <c r="EQ133" s="116"/>
      <c r="ER133" s="116"/>
      <c r="ES133" s="116"/>
      <c r="ET133" s="116"/>
      <c r="EU133" s="116"/>
      <c r="EV133" s="116"/>
      <c r="EW133" s="116"/>
      <c r="EX133" s="116"/>
      <c r="EY133" s="116"/>
      <c r="EZ133" s="116"/>
      <c r="FA133" s="116"/>
      <c r="FB133" s="116"/>
      <c r="FC133" s="116"/>
      <c r="FD133" s="116"/>
      <c r="FE133" s="117"/>
      <c r="FG133" s="120">
        <f t="shared" si="6"/>
        <v>0</v>
      </c>
    </row>
    <row r="134" spans="1:163" ht="32.25" customHeight="1">
      <c r="A134" s="42"/>
      <c r="B134" s="43" t="s">
        <v>83</v>
      </c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12" t="s">
        <v>18</v>
      </c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 t="s">
        <v>26</v>
      </c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 t="s">
        <v>47</v>
      </c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3">
        <v>611</v>
      </c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2" t="s">
        <v>25</v>
      </c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21">
        <f>EN134</f>
        <v>16</v>
      </c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>
        <f t="shared" si="5"/>
        <v>16</v>
      </c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6"/>
      <c r="EN134" s="119">
        <v>16</v>
      </c>
      <c r="EO134" s="116"/>
      <c r="EP134" s="116"/>
      <c r="EQ134" s="116"/>
      <c r="ER134" s="116"/>
      <c r="ES134" s="116"/>
      <c r="ET134" s="116"/>
      <c r="EU134" s="116"/>
      <c r="EV134" s="116"/>
      <c r="EW134" s="116"/>
      <c r="EX134" s="116"/>
      <c r="EY134" s="116"/>
      <c r="EZ134" s="116"/>
      <c r="FA134" s="116"/>
      <c r="FB134" s="116"/>
      <c r="FC134" s="116"/>
      <c r="FD134" s="116"/>
      <c r="FE134" s="117"/>
      <c r="FG134" s="120">
        <f t="shared" si="6"/>
        <v>0</v>
      </c>
    </row>
    <row r="135" spans="1:163" ht="30.75" customHeight="1">
      <c r="A135" s="42"/>
      <c r="B135" s="43" t="s">
        <v>89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90"/>
      <c r="EN135" s="119"/>
      <c r="EO135" s="116"/>
      <c r="EP135" s="116"/>
      <c r="EQ135" s="116"/>
      <c r="ER135" s="116"/>
      <c r="ES135" s="116"/>
      <c r="ET135" s="116"/>
      <c r="EU135" s="116"/>
      <c r="EV135" s="116"/>
      <c r="EW135" s="116"/>
      <c r="EX135" s="116"/>
      <c r="EY135" s="116"/>
      <c r="EZ135" s="116"/>
      <c r="FA135" s="116"/>
      <c r="FB135" s="116"/>
      <c r="FC135" s="116"/>
      <c r="FD135" s="116"/>
      <c r="FE135" s="117"/>
      <c r="FG135" s="127"/>
    </row>
    <row r="136" spans="1:163" ht="30.75" customHeight="1">
      <c r="A136" s="42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6"/>
      <c r="AL136" s="97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9"/>
      <c r="AY136" s="97"/>
      <c r="AZ136" s="98"/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9"/>
      <c r="BM136" s="97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/>
      <c r="BX136" s="98"/>
      <c r="BY136" s="98"/>
      <c r="BZ136" s="99"/>
      <c r="CA136" s="100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2"/>
      <c r="CO136" s="97"/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9"/>
      <c r="DD136" s="103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5"/>
      <c r="DS136" s="100"/>
      <c r="DT136" s="101"/>
      <c r="DU136" s="101"/>
      <c r="DV136" s="101"/>
      <c r="DW136" s="101"/>
      <c r="DX136" s="101"/>
      <c r="DY136" s="101"/>
      <c r="DZ136" s="101"/>
      <c r="EA136" s="101"/>
      <c r="EB136" s="101"/>
      <c r="EC136" s="101"/>
      <c r="ED136" s="101"/>
      <c r="EE136" s="101"/>
      <c r="EF136" s="101"/>
      <c r="EG136" s="101"/>
      <c r="EH136" s="101"/>
      <c r="EI136" s="101"/>
      <c r="EJ136" s="101"/>
      <c r="EK136" s="101"/>
      <c r="EL136" s="101"/>
      <c r="EM136" s="101"/>
      <c r="EN136" s="128"/>
      <c r="EO136" s="129"/>
      <c r="EP136" s="129"/>
      <c r="EQ136" s="129"/>
      <c r="ER136" s="129"/>
      <c r="ES136" s="129"/>
      <c r="ET136" s="129"/>
      <c r="EU136" s="129"/>
      <c r="EV136" s="129"/>
      <c r="EW136" s="129"/>
      <c r="EX136" s="129"/>
      <c r="EY136" s="129"/>
      <c r="EZ136" s="129"/>
      <c r="FA136" s="129"/>
      <c r="FB136" s="129"/>
      <c r="FC136" s="129"/>
      <c r="FD136" s="129"/>
      <c r="FE136" s="130"/>
      <c r="FG136" s="127"/>
    </row>
    <row r="137" spans="1:163" ht="43.5" customHeight="1">
      <c r="A137" s="42"/>
      <c r="B137" s="108" t="s">
        <v>103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2" t="s">
        <v>18</v>
      </c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 t="s">
        <v>53</v>
      </c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4">
        <f>DD139+DD140+DD142</f>
        <v>2500</v>
      </c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>
        <f aca="true" t="shared" si="7" ref="DS137:DS142">DD137</f>
        <v>2500</v>
      </c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5"/>
      <c r="EN137" s="119"/>
      <c r="EO137" s="116"/>
      <c r="EP137" s="116"/>
      <c r="EQ137" s="116"/>
      <c r="ER137" s="116"/>
      <c r="ES137" s="116"/>
      <c r="ET137" s="116"/>
      <c r="EU137" s="116"/>
      <c r="EV137" s="116"/>
      <c r="EW137" s="116"/>
      <c r="EX137" s="116"/>
      <c r="EY137" s="116"/>
      <c r="EZ137" s="116"/>
      <c r="FA137" s="116"/>
      <c r="FB137" s="116"/>
      <c r="FC137" s="116"/>
      <c r="FD137" s="116"/>
      <c r="FE137" s="117"/>
      <c r="FG137" s="118">
        <f>FG139</f>
        <v>2500</v>
      </c>
    </row>
    <row r="138" spans="1:163" ht="12.75" customHeight="1" hidden="1">
      <c r="A138" s="42"/>
      <c r="B138" s="43" t="s">
        <v>102</v>
      </c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12" t="s">
        <v>18</v>
      </c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 t="s">
        <v>26</v>
      </c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>
        <f t="shared" si="7"/>
        <v>0</v>
      </c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6"/>
      <c r="EN138" s="119"/>
      <c r="EO138" s="116"/>
      <c r="EP138" s="116"/>
      <c r="EQ138" s="116"/>
      <c r="ER138" s="116"/>
      <c r="ES138" s="116"/>
      <c r="ET138" s="116"/>
      <c r="EU138" s="116"/>
      <c r="EV138" s="116"/>
      <c r="EW138" s="116"/>
      <c r="EX138" s="116"/>
      <c r="EY138" s="116"/>
      <c r="EZ138" s="116"/>
      <c r="FA138" s="116"/>
      <c r="FB138" s="116"/>
      <c r="FC138" s="116"/>
      <c r="FD138" s="116"/>
      <c r="FE138" s="117"/>
      <c r="FG138" s="127"/>
    </row>
    <row r="139" spans="1:163" ht="15" customHeight="1">
      <c r="A139" s="42"/>
      <c r="B139" s="43" t="s">
        <v>76</v>
      </c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12" t="s">
        <v>18</v>
      </c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 t="s">
        <v>53</v>
      </c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 t="s">
        <v>95</v>
      </c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3">
        <v>611</v>
      </c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2" t="s">
        <v>77</v>
      </c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21">
        <v>2500</v>
      </c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>
        <f t="shared" si="7"/>
        <v>2500</v>
      </c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6"/>
      <c r="EN139" s="119"/>
      <c r="EO139" s="116"/>
      <c r="EP139" s="116"/>
      <c r="EQ139" s="116"/>
      <c r="ER139" s="116"/>
      <c r="ES139" s="116"/>
      <c r="ET139" s="116"/>
      <c r="EU139" s="116"/>
      <c r="EV139" s="116"/>
      <c r="EW139" s="116"/>
      <c r="EX139" s="116"/>
      <c r="EY139" s="116"/>
      <c r="EZ139" s="116"/>
      <c r="FA139" s="116"/>
      <c r="FB139" s="116"/>
      <c r="FC139" s="116"/>
      <c r="FD139" s="116"/>
      <c r="FE139" s="117"/>
      <c r="FG139" s="120">
        <f>DD139-EN139</f>
        <v>2500</v>
      </c>
    </row>
    <row r="140" spans="1:163" ht="15" customHeight="1" hidden="1">
      <c r="A140" s="42"/>
      <c r="B140" s="43" t="s">
        <v>78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12" t="s">
        <v>18</v>
      </c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 t="s">
        <v>53</v>
      </c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 t="s">
        <v>48</v>
      </c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3">
        <v>611</v>
      </c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2" t="s">
        <v>79</v>
      </c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21">
        <f>EN140</f>
        <v>0</v>
      </c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>
        <f t="shared" si="7"/>
        <v>0</v>
      </c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6"/>
      <c r="EN140" s="119"/>
      <c r="EO140" s="116"/>
      <c r="EP140" s="116"/>
      <c r="EQ140" s="116"/>
      <c r="ER140" s="116"/>
      <c r="ES140" s="116"/>
      <c r="ET140" s="116"/>
      <c r="EU140" s="116"/>
      <c r="EV140" s="116"/>
      <c r="EW140" s="116"/>
      <c r="EX140" s="116"/>
      <c r="EY140" s="116"/>
      <c r="EZ140" s="116"/>
      <c r="FA140" s="116"/>
      <c r="FB140" s="116"/>
      <c r="FC140" s="116"/>
      <c r="FD140" s="116"/>
      <c r="FE140" s="117"/>
      <c r="FG140" s="120">
        <f>DD140-EN140</f>
        <v>0</v>
      </c>
    </row>
    <row r="141" spans="1:163" ht="12.75" customHeight="1" hidden="1">
      <c r="A141" s="42"/>
      <c r="B141" s="43" t="s">
        <v>82</v>
      </c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12" t="s">
        <v>18</v>
      </c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 t="s">
        <v>26</v>
      </c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 t="s">
        <v>20</v>
      </c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3">
        <v>611</v>
      </c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2" t="s">
        <v>22</v>
      </c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>
        <f t="shared" si="7"/>
        <v>0</v>
      </c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6"/>
      <c r="EN141" s="119"/>
      <c r="EO141" s="116"/>
      <c r="EP141" s="116"/>
      <c r="EQ141" s="116"/>
      <c r="ER141" s="116"/>
      <c r="ES141" s="116"/>
      <c r="ET141" s="116"/>
      <c r="EU141" s="116"/>
      <c r="EV141" s="116"/>
      <c r="EW141" s="116"/>
      <c r="EX141" s="116"/>
      <c r="EY141" s="116"/>
      <c r="EZ141" s="116"/>
      <c r="FA141" s="116"/>
      <c r="FB141" s="116"/>
      <c r="FC141" s="116"/>
      <c r="FD141" s="116"/>
      <c r="FE141" s="117"/>
      <c r="FG141" s="127"/>
    </row>
    <row r="142" spans="1:163" ht="20.25" customHeight="1" hidden="1">
      <c r="A142" s="42"/>
      <c r="B142" s="43" t="s">
        <v>84</v>
      </c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12" t="s">
        <v>18</v>
      </c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 t="s">
        <v>53</v>
      </c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 t="s">
        <v>48</v>
      </c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3">
        <v>611</v>
      </c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2" t="s">
        <v>85</v>
      </c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21">
        <v>0</v>
      </c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>
        <f t="shared" si="7"/>
        <v>0</v>
      </c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6"/>
      <c r="EN142" s="119"/>
      <c r="EO142" s="116"/>
      <c r="EP142" s="116"/>
      <c r="EQ142" s="116"/>
      <c r="ER142" s="116"/>
      <c r="ES142" s="116"/>
      <c r="ET142" s="116"/>
      <c r="EU142" s="116"/>
      <c r="EV142" s="116"/>
      <c r="EW142" s="116"/>
      <c r="EX142" s="116"/>
      <c r="EY142" s="116"/>
      <c r="EZ142" s="116"/>
      <c r="FA142" s="116"/>
      <c r="FB142" s="116"/>
      <c r="FC142" s="116"/>
      <c r="FD142" s="116"/>
      <c r="FE142" s="117"/>
      <c r="FG142" s="127"/>
    </row>
    <row r="143" spans="1:163" ht="30.75" customHeight="1">
      <c r="A143" s="42"/>
      <c r="B143" s="43" t="s">
        <v>89</v>
      </c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90"/>
      <c r="EN143" s="119"/>
      <c r="EO143" s="116"/>
      <c r="EP143" s="116"/>
      <c r="EQ143" s="116"/>
      <c r="ER143" s="116"/>
      <c r="ES143" s="116"/>
      <c r="ET143" s="116"/>
      <c r="EU143" s="116"/>
      <c r="EV143" s="116"/>
      <c r="EW143" s="116"/>
      <c r="EX143" s="116"/>
      <c r="EY143" s="116"/>
      <c r="EZ143" s="116"/>
      <c r="FA143" s="116"/>
      <c r="FB143" s="116"/>
      <c r="FC143" s="116"/>
      <c r="FD143" s="116"/>
      <c r="FE143" s="117"/>
      <c r="FG143" s="127"/>
    </row>
    <row r="144" spans="1:163" ht="18.75" customHeight="1">
      <c r="A144" s="42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6"/>
      <c r="AL144" s="97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9"/>
      <c r="AY144" s="97"/>
      <c r="AZ144" s="98"/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9"/>
      <c r="BM144" s="97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/>
      <c r="BX144" s="98"/>
      <c r="BY144" s="98"/>
      <c r="BZ144" s="99"/>
      <c r="CA144" s="100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2"/>
      <c r="CO144" s="97"/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9"/>
      <c r="DD144" s="103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5"/>
      <c r="DS144" s="100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28"/>
      <c r="EO144" s="129"/>
      <c r="EP144" s="129"/>
      <c r="EQ144" s="129"/>
      <c r="ER144" s="129"/>
      <c r="ES144" s="129"/>
      <c r="ET144" s="129"/>
      <c r="EU144" s="129"/>
      <c r="EV144" s="129"/>
      <c r="EW144" s="129"/>
      <c r="EX144" s="129"/>
      <c r="EY144" s="129"/>
      <c r="EZ144" s="129"/>
      <c r="FA144" s="129"/>
      <c r="FB144" s="129"/>
      <c r="FC144" s="129"/>
      <c r="FD144" s="129"/>
      <c r="FE144" s="130"/>
      <c r="FG144" s="127"/>
    </row>
    <row r="145" spans="1:167" ht="26.25" customHeight="1">
      <c r="A145" s="42"/>
      <c r="B145" s="108" t="s">
        <v>104</v>
      </c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2" t="s">
        <v>18</v>
      </c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 t="s">
        <v>55</v>
      </c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4">
        <f>DD148+DD149+DD147+DD153+DD150+DD157+DD154+DD151+DD158+DD155+DD161+DD156+DD152+DD163+DD164+DD162</f>
        <v>1299441.27</v>
      </c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>
        <f aca="true" t="shared" si="8" ref="DS145:DS164">DD145</f>
        <v>1299441.27</v>
      </c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5"/>
      <c r="EN145" s="132"/>
      <c r="EO145" s="116"/>
      <c r="EP145" s="116"/>
      <c r="EQ145" s="116"/>
      <c r="ER145" s="116"/>
      <c r="ES145" s="116"/>
      <c r="ET145" s="116"/>
      <c r="EU145" s="116"/>
      <c r="EV145" s="116"/>
      <c r="EW145" s="116"/>
      <c r="EX145" s="116"/>
      <c r="EY145" s="116"/>
      <c r="EZ145" s="116"/>
      <c r="FA145" s="116"/>
      <c r="FB145" s="116"/>
      <c r="FC145" s="116"/>
      <c r="FD145" s="116"/>
      <c r="FE145" s="117"/>
      <c r="FG145" s="118">
        <f>FG147+FG157+FG158+FG161</f>
        <v>175400</v>
      </c>
      <c r="FK145" s="3">
        <v>35642900</v>
      </c>
    </row>
    <row r="146" spans="1:167" ht="32.25" customHeight="1" hidden="1">
      <c r="A146" s="42"/>
      <c r="B146" s="43" t="s">
        <v>67</v>
      </c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12" t="s">
        <v>18</v>
      </c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 t="s">
        <v>55</v>
      </c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 t="s">
        <v>56</v>
      </c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3">
        <v>612</v>
      </c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2" t="s">
        <v>68</v>
      </c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21">
        <v>0</v>
      </c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>
        <f t="shared" si="8"/>
        <v>0</v>
      </c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6"/>
      <c r="EN146" s="119"/>
      <c r="EO146" s="116"/>
      <c r="EP146" s="116"/>
      <c r="EQ146" s="116"/>
      <c r="ER146" s="116"/>
      <c r="ES146" s="116"/>
      <c r="ET146" s="116"/>
      <c r="EU146" s="116"/>
      <c r="EV146" s="116"/>
      <c r="EW146" s="116"/>
      <c r="EX146" s="116"/>
      <c r="EY146" s="116"/>
      <c r="EZ146" s="116"/>
      <c r="FA146" s="116"/>
      <c r="FB146" s="116"/>
      <c r="FC146" s="116"/>
      <c r="FD146" s="116"/>
      <c r="FE146" s="117"/>
      <c r="FG146" s="127"/>
      <c r="FK146" s="28">
        <f>DD145-FK145</f>
        <v>-34343458.73</v>
      </c>
    </row>
    <row r="147" spans="1:163" ht="15" customHeight="1">
      <c r="A147" s="42"/>
      <c r="B147" s="43" t="s">
        <v>76</v>
      </c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12" t="s">
        <v>18</v>
      </c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 t="s">
        <v>55</v>
      </c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 t="s">
        <v>95</v>
      </c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3">
        <v>611</v>
      </c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2" t="s">
        <v>77</v>
      </c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21">
        <v>58700</v>
      </c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>
        <f t="shared" si="8"/>
        <v>58700</v>
      </c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6"/>
      <c r="EN147" s="119"/>
      <c r="EO147" s="116"/>
      <c r="EP147" s="116"/>
      <c r="EQ147" s="116"/>
      <c r="ER147" s="116"/>
      <c r="ES147" s="116"/>
      <c r="ET147" s="116"/>
      <c r="EU147" s="116"/>
      <c r="EV147" s="116"/>
      <c r="EW147" s="116"/>
      <c r="EX147" s="116"/>
      <c r="EY147" s="116"/>
      <c r="EZ147" s="116"/>
      <c r="FA147" s="116"/>
      <c r="FB147" s="116"/>
      <c r="FC147" s="116"/>
      <c r="FD147" s="116"/>
      <c r="FE147" s="117"/>
      <c r="FG147" s="120">
        <f aca="true" t="shared" si="9" ref="FG147:FG164">DD147-EN147</f>
        <v>58700</v>
      </c>
    </row>
    <row r="148" spans="1:163" ht="32.25" customHeight="1" hidden="1">
      <c r="A148" s="42"/>
      <c r="B148" s="43" t="s">
        <v>67</v>
      </c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12" t="s">
        <v>18</v>
      </c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 t="s">
        <v>55</v>
      </c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 t="s">
        <v>50</v>
      </c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3">
        <v>611</v>
      </c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2" t="s">
        <v>68</v>
      </c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21">
        <v>0</v>
      </c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>
        <f t="shared" si="8"/>
        <v>0</v>
      </c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6"/>
      <c r="EN148" s="119"/>
      <c r="EO148" s="116"/>
      <c r="EP148" s="116"/>
      <c r="EQ148" s="116"/>
      <c r="ER148" s="116"/>
      <c r="ES148" s="116"/>
      <c r="ET148" s="116"/>
      <c r="EU148" s="116"/>
      <c r="EV148" s="116"/>
      <c r="EW148" s="116"/>
      <c r="EX148" s="116"/>
      <c r="EY148" s="116"/>
      <c r="EZ148" s="116"/>
      <c r="FA148" s="116"/>
      <c r="FB148" s="116"/>
      <c r="FC148" s="116"/>
      <c r="FD148" s="116"/>
      <c r="FE148" s="117"/>
      <c r="FG148" s="120">
        <f t="shared" si="9"/>
        <v>0</v>
      </c>
    </row>
    <row r="149" spans="1:163" ht="15" customHeight="1" hidden="1">
      <c r="A149" s="42"/>
      <c r="B149" s="43" t="s">
        <v>102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12" t="s">
        <v>18</v>
      </c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 t="s">
        <v>55</v>
      </c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 t="s">
        <v>50</v>
      </c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3">
        <v>611</v>
      </c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2" t="s">
        <v>75</v>
      </c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21">
        <f>EN149</f>
        <v>0</v>
      </c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>
        <f t="shared" si="8"/>
        <v>0</v>
      </c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6"/>
      <c r="EN149" s="119"/>
      <c r="EO149" s="116"/>
      <c r="EP149" s="116"/>
      <c r="EQ149" s="116"/>
      <c r="ER149" s="116"/>
      <c r="ES149" s="116"/>
      <c r="ET149" s="116"/>
      <c r="EU149" s="116"/>
      <c r="EV149" s="116"/>
      <c r="EW149" s="116"/>
      <c r="EX149" s="116"/>
      <c r="EY149" s="116"/>
      <c r="EZ149" s="116"/>
      <c r="FA149" s="116"/>
      <c r="FB149" s="116"/>
      <c r="FC149" s="116"/>
      <c r="FD149" s="116"/>
      <c r="FE149" s="117"/>
      <c r="FG149" s="120">
        <f t="shared" si="9"/>
        <v>0</v>
      </c>
    </row>
    <row r="150" spans="1:163" ht="29.25" customHeight="1">
      <c r="A150" s="42"/>
      <c r="B150" s="43" t="s">
        <v>82</v>
      </c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12" t="s">
        <v>18</v>
      </c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 t="s">
        <v>55</v>
      </c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 t="s">
        <v>97</v>
      </c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3">
        <v>611</v>
      </c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2" t="s">
        <v>22</v>
      </c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21">
        <f>451900+39600+3400</f>
        <v>494900</v>
      </c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>
        <f t="shared" si="8"/>
        <v>494900</v>
      </c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6"/>
      <c r="EN150" s="119"/>
      <c r="EO150" s="116"/>
      <c r="EP150" s="116"/>
      <c r="EQ150" s="116"/>
      <c r="ER150" s="116"/>
      <c r="ES150" s="116"/>
      <c r="ET150" s="116"/>
      <c r="EU150" s="116"/>
      <c r="EV150" s="116"/>
      <c r="EW150" s="116"/>
      <c r="EX150" s="116"/>
      <c r="EY150" s="116"/>
      <c r="EZ150" s="116"/>
      <c r="FA150" s="116"/>
      <c r="FB150" s="116"/>
      <c r="FC150" s="116"/>
      <c r="FD150" s="116"/>
      <c r="FE150" s="117"/>
      <c r="FG150" s="120">
        <f t="shared" si="9"/>
        <v>494900</v>
      </c>
    </row>
    <row r="151" spans="1:163" ht="18" customHeight="1">
      <c r="A151" s="42"/>
      <c r="B151" s="43" t="s">
        <v>83</v>
      </c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12" t="s">
        <v>18</v>
      </c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 t="s">
        <v>55</v>
      </c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 t="s">
        <v>97</v>
      </c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3">
        <v>611</v>
      </c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2" t="s">
        <v>25</v>
      </c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21">
        <v>627400</v>
      </c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>
        <f t="shared" si="8"/>
        <v>627400</v>
      </c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6"/>
      <c r="EN151" s="119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7"/>
      <c r="FG151" s="120">
        <f t="shared" si="9"/>
        <v>627400</v>
      </c>
    </row>
    <row r="152" spans="1:163" ht="36.75" customHeight="1" hidden="1">
      <c r="A152" s="42"/>
      <c r="B152" s="43" t="s">
        <v>87</v>
      </c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12" t="s">
        <v>18</v>
      </c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 t="s">
        <v>55</v>
      </c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 t="s">
        <v>97</v>
      </c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3">
        <v>611</v>
      </c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2" t="s">
        <v>88</v>
      </c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21">
        <f>EN152</f>
        <v>0</v>
      </c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>
        <f t="shared" si="8"/>
        <v>0</v>
      </c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6"/>
      <c r="EN152" s="119"/>
      <c r="EO152" s="116"/>
      <c r="EP152" s="116"/>
      <c r="EQ152" s="116"/>
      <c r="ER152" s="116"/>
      <c r="ES152" s="116"/>
      <c r="ET152" s="116"/>
      <c r="EU152" s="116"/>
      <c r="EV152" s="116"/>
      <c r="EW152" s="116"/>
      <c r="EX152" s="116"/>
      <c r="EY152" s="116"/>
      <c r="EZ152" s="116"/>
      <c r="FA152" s="116"/>
      <c r="FB152" s="116"/>
      <c r="FC152" s="116"/>
      <c r="FD152" s="116"/>
      <c r="FE152" s="117"/>
      <c r="FG152" s="120">
        <f t="shared" si="9"/>
        <v>0</v>
      </c>
    </row>
    <row r="153" spans="1:163" ht="15" customHeight="1" hidden="1">
      <c r="A153" s="42"/>
      <c r="B153" s="43" t="s">
        <v>78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12" t="s">
        <v>18</v>
      </c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 t="s">
        <v>55</v>
      </c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 t="s">
        <v>97</v>
      </c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3">
        <v>611</v>
      </c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2" t="s">
        <v>79</v>
      </c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21">
        <f>EN153</f>
        <v>0</v>
      </c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>
        <f t="shared" si="8"/>
        <v>0</v>
      </c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6"/>
      <c r="EN153" s="119"/>
      <c r="EO153" s="116"/>
      <c r="EP153" s="116"/>
      <c r="EQ153" s="116"/>
      <c r="ER153" s="116"/>
      <c r="ES153" s="116"/>
      <c r="ET153" s="116"/>
      <c r="EU153" s="116"/>
      <c r="EV153" s="116"/>
      <c r="EW153" s="116"/>
      <c r="EX153" s="116"/>
      <c r="EY153" s="116"/>
      <c r="EZ153" s="116"/>
      <c r="FA153" s="116"/>
      <c r="FB153" s="116"/>
      <c r="FC153" s="116"/>
      <c r="FD153" s="116"/>
      <c r="FE153" s="117"/>
      <c r="FG153" s="120">
        <f t="shared" si="9"/>
        <v>0</v>
      </c>
    </row>
    <row r="154" spans="1:163" ht="32.25" customHeight="1" hidden="1">
      <c r="A154" s="42"/>
      <c r="B154" s="43" t="s">
        <v>82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12" t="s">
        <v>18</v>
      </c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 t="s">
        <v>55</v>
      </c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 t="s">
        <v>97</v>
      </c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3">
        <v>611</v>
      </c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2" t="s">
        <v>22</v>
      </c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21">
        <f>EN154</f>
        <v>0</v>
      </c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>
        <f t="shared" si="8"/>
        <v>0</v>
      </c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6"/>
      <c r="EN154" s="119"/>
      <c r="EO154" s="116"/>
      <c r="EP154" s="116"/>
      <c r="EQ154" s="116"/>
      <c r="ER154" s="116"/>
      <c r="ES154" s="116"/>
      <c r="ET154" s="116"/>
      <c r="EU154" s="116"/>
      <c r="EV154" s="116"/>
      <c r="EW154" s="116"/>
      <c r="EX154" s="116"/>
      <c r="EY154" s="116"/>
      <c r="EZ154" s="116"/>
      <c r="FA154" s="116"/>
      <c r="FB154" s="116"/>
      <c r="FC154" s="116"/>
      <c r="FD154" s="116"/>
      <c r="FE154" s="117"/>
      <c r="FG154" s="120">
        <f t="shared" si="9"/>
        <v>0</v>
      </c>
    </row>
    <row r="155" spans="1:163" ht="20.25" customHeight="1" hidden="1">
      <c r="A155" s="42"/>
      <c r="B155" s="43" t="s">
        <v>84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12" t="s">
        <v>18</v>
      </c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 t="s">
        <v>55</v>
      </c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 t="s">
        <v>97</v>
      </c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3">
        <v>611</v>
      </c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2" t="s">
        <v>25</v>
      </c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21">
        <f>EN155</f>
        <v>0</v>
      </c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>
        <f t="shared" si="8"/>
        <v>0</v>
      </c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6"/>
      <c r="EN155" s="119"/>
      <c r="EO155" s="116"/>
      <c r="EP155" s="116"/>
      <c r="EQ155" s="116"/>
      <c r="ER155" s="116"/>
      <c r="ES155" s="116"/>
      <c r="ET155" s="116"/>
      <c r="EU155" s="116"/>
      <c r="EV155" s="116"/>
      <c r="EW155" s="116"/>
      <c r="EX155" s="116"/>
      <c r="EY155" s="116"/>
      <c r="EZ155" s="116"/>
      <c r="FA155" s="116"/>
      <c r="FB155" s="116"/>
      <c r="FC155" s="116"/>
      <c r="FD155" s="116"/>
      <c r="FE155" s="117"/>
      <c r="FG155" s="120">
        <f t="shared" si="9"/>
        <v>0</v>
      </c>
    </row>
    <row r="156" spans="1:163" ht="20.25" customHeight="1" hidden="1">
      <c r="A156" s="42"/>
      <c r="B156" s="43" t="s">
        <v>84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12" t="s">
        <v>18</v>
      </c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 t="s">
        <v>55</v>
      </c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 t="s">
        <v>97</v>
      </c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3">
        <v>611</v>
      </c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2" t="s">
        <v>85</v>
      </c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21">
        <f>EN156</f>
        <v>0</v>
      </c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>
        <f t="shared" si="8"/>
        <v>0</v>
      </c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6"/>
      <c r="EN156" s="132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4"/>
      <c r="FG156" s="120">
        <f t="shared" si="9"/>
        <v>0</v>
      </c>
    </row>
    <row r="157" spans="1:163" ht="32.25" customHeight="1" hidden="1">
      <c r="A157" s="42"/>
      <c r="B157" s="43" t="s">
        <v>82</v>
      </c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12" t="s">
        <v>18</v>
      </c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 t="s">
        <v>55</v>
      </c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 t="s">
        <v>97</v>
      </c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3">
        <v>611</v>
      </c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2" t="s">
        <v>22</v>
      </c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>
        <f t="shared" si="8"/>
        <v>0</v>
      </c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6"/>
      <c r="EN157" s="119"/>
      <c r="EO157" s="116"/>
      <c r="EP157" s="116"/>
      <c r="EQ157" s="116"/>
      <c r="ER157" s="116"/>
      <c r="ES157" s="116"/>
      <c r="ET157" s="116"/>
      <c r="EU157" s="116"/>
      <c r="EV157" s="116"/>
      <c r="EW157" s="116"/>
      <c r="EX157" s="116"/>
      <c r="EY157" s="116"/>
      <c r="EZ157" s="116"/>
      <c r="FA157" s="116"/>
      <c r="FB157" s="116"/>
      <c r="FC157" s="116"/>
      <c r="FD157" s="116"/>
      <c r="FE157" s="117"/>
      <c r="FG157" s="120">
        <f t="shared" si="9"/>
        <v>0</v>
      </c>
    </row>
    <row r="158" spans="1:163" ht="20.25" customHeight="1" hidden="1">
      <c r="A158" s="42"/>
      <c r="B158" s="43" t="s">
        <v>83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12" t="s">
        <v>18</v>
      </c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 t="s">
        <v>55</v>
      </c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 t="s">
        <v>97</v>
      </c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3">
        <v>611</v>
      </c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2" t="s">
        <v>25</v>
      </c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>
        <f t="shared" si="8"/>
        <v>0</v>
      </c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6"/>
      <c r="EN158" s="119"/>
      <c r="EO158" s="116"/>
      <c r="EP158" s="116"/>
      <c r="EQ158" s="116"/>
      <c r="ER158" s="116"/>
      <c r="ES158" s="116"/>
      <c r="ET158" s="116"/>
      <c r="EU158" s="116"/>
      <c r="EV158" s="116"/>
      <c r="EW158" s="116"/>
      <c r="EX158" s="116"/>
      <c r="EY158" s="116"/>
      <c r="EZ158" s="116"/>
      <c r="FA158" s="116"/>
      <c r="FB158" s="116"/>
      <c r="FC158" s="116"/>
      <c r="FD158" s="116"/>
      <c r="FE158" s="117"/>
      <c r="FG158" s="120">
        <f t="shared" si="9"/>
        <v>0</v>
      </c>
    </row>
    <row r="159" spans="1:163" ht="34.5" customHeight="1" hidden="1">
      <c r="A159" s="42"/>
      <c r="B159" s="43" t="s">
        <v>86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12" t="s">
        <v>18</v>
      </c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 t="s">
        <v>55</v>
      </c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 t="s">
        <v>97</v>
      </c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3">
        <v>611</v>
      </c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2" t="s">
        <v>23</v>
      </c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>
        <f t="shared" si="8"/>
        <v>0</v>
      </c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6"/>
      <c r="EN159" s="119"/>
      <c r="EO159" s="116"/>
      <c r="EP159" s="116"/>
      <c r="EQ159" s="116"/>
      <c r="ER159" s="116"/>
      <c r="ES159" s="116"/>
      <c r="ET159" s="116"/>
      <c r="EU159" s="116"/>
      <c r="EV159" s="116"/>
      <c r="EW159" s="116"/>
      <c r="EX159" s="116"/>
      <c r="EY159" s="116"/>
      <c r="EZ159" s="116"/>
      <c r="FA159" s="116"/>
      <c r="FB159" s="116"/>
      <c r="FC159" s="116"/>
      <c r="FD159" s="116"/>
      <c r="FE159" s="117"/>
      <c r="FG159" s="120">
        <f t="shared" si="9"/>
        <v>0</v>
      </c>
    </row>
    <row r="160" spans="1:163" ht="34.5" customHeight="1" hidden="1">
      <c r="A160" s="42"/>
      <c r="B160" s="43" t="s">
        <v>86</v>
      </c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12" t="s">
        <v>18</v>
      </c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 t="s">
        <v>55</v>
      </c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 t="s">
        <v>97</v>
      </c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3">
        <v>612</v>
      </c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2" t="s">
        <v>23</v>
      </c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>
        <f t="shared" si="8"/>
        <v>0</v>
      </c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6"/>
      <c r="EN160" s="119"/>
      <c r="EO160" s="116"/>
      <c r="EP160" s="116"/>
      <c r="EQ160" s="116"/>
      <c r="ER160" s="116"/>
      <c r="ES160" s="116"/>
      <c r="ET160" s="116"/>
      <c r="EU160" s="116"/>
      <c r="EV160" s="116"/>
      <c r="EW160" s="116"/>
      <c r="EX160" s="116"/>
      <c r="EY160" s="116"/>
      <c r="EZ160" s="116"/>
      <c r="FA160" s="116"/>
      <c r="FB160" s="116"/>
      <c r="FC160" s="116"/>
      <c r="FD160" s="116"/>
      <c r="FE160" s="117"/>
      <c r="FG160" s="120">
        <f t="shared" si="9"/>
        <v>0</v>
      </c>
    </row>
    <row r="161" spans="1:163" ht="34.5" customHeight="1">
      <c r="A161" s="42"/>
      <c r="B161" s="43" t="s">
        <v>86</v>
      </c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12" t="s">
        <v>18</v>
      </c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 t="s">
        <v>55</v>
      </c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 t="s">
        <v>97</v>
      </c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3">
        <v>612</v>
      </c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2" t="s">
        <v>23</v>
      </c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21">
        <v>116700</v>
      </c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>
        <f t="shared" si="8"/>
        <v>116700</v>
      </c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6"/>
      <c r="EN161" s="119"/>
      <c r="EO161" s="116"/>
      <c r="EP161" s="116"/>
      <c r="EQ161" s="116"/>
      <c r="ER161" s="116"/>
      <c r="ES161" s="116"/>
      <c r="ET161" s="116"/>
      <c r="EU161" s="116"/>
      <c r="EV161" s="116"/>
      <c r="EW161" s="116"/>
      <c r="EX161" s="116"/>
      <c r="EY161" s="116"/>
      <c r="EZ161" s="116"/>
      <c r="FA161" s="116"/>
      <c r="FB161" s="116"/>
      <c r="FC161" s="116"/>
      <c r="FD161" s="116"/>
      <c r="FE161" s="117"/>
      <c r="FG161" s="120">
        <f t="shared" si="9"/>
        <v>116700</v>
      </c>
    </row>
    <row r="162" spans="1:163" ht="15" customHeight="1">
      <c r="A162" s="42"/>
      <c r="B162" s="43" t="s">
        <v>76</v>
      </c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12" t="s">
        <v>18</v>
      </c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 t="s">
        <v>55</v>
      </c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 t="s">
        <v>45</v>
      </c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3">
        <v>611</v>
      </c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2" t="s">
        <v>77</v>
      </c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21">
        <f>EN162</f>
        <v>1600</v>
      </c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>
        <f t="shared" si="8"/>
        <v>1600</v>
      </c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6"/>
      <c r="EN162" s="119">
        <v>1600</v>
      </c>
      <c r="EO162" s="116"/>
      <c r="EP162" s="116"/>
      <c r="EQ162" s="116"/>
      <c r="ER162" s="116"/>
      <c r="ES162" s="116"/>
      <c r="ET162" s="116"/>
      <c r="EU162" s="116"/>
      <c r="EV162" s="116"/>
      <c r="EW162" s="116"/>
      <c r="EX162" s="116"/>
      <c r="EY162" s="116"/>
      <c r="EZ162" s="116"/>
      <c r="FA162" s="116"/>
      <c r="FB162" s="116"/>
      <c r="FC162" s="116"/>
      <c r="FD162" s="116"/>
      <c r="FE162" s="117"/>
      <c r="FG162" s="120">
        <f t="shared" si="9"/>
        <v>0</v>
      </c>
    </row>
    <row r="163" spans="1:163" ht="29.25" customHeight="1">
      <c r="A163" s="42"/>
      <c r="B163" s="43" t="s">
        <v>82</v>
      </c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12" t="s">
        <v>18</v>
      </c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 t="s">
        <v>55</v>
      </c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 t="s">
        <v>47</v>
      </c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3">
        <v>611</v>
      </c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2" t="s">
        <v>22</v>
      </c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21">
        <f>EN163</f>
        <v>35.67</v>
      </c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>
        <f t="shared" si="8"/>
        <v>35.67</v>
      </c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6"/>
      <c r="EN163" s="119">
        <v>35.67</v>
      </c>
      <c r="EO163" s="116"/>
      <c r="EP163" s="116"/>
      <c r="EQ163" s="116"/>
      <c r="ER163" s="116"/>
      <c r="ES163" s="116"/>
      <c r="ET163" s="116"/>
      <c r="EU163" s="116"/>
      <c r="EV163" s="116"/>
      <c r="EW163" s="116"/>
      <c r="EX163" s="116"/>
      <c r="EY163" s="116"/>
      <c r="EZ163" s="116"/>
      <c r="FA163" s="116"/>
      <c r="FB163" s="116"/>
      <c r="FC163" s="116"/>
      <c r="FD163" s="116"/>
      <c r="FE163" s="117"/>
      <c r="FG163" s="120">
        <f t="shared" si="9"/>
        <v>0</v>
      </c>
    </row>
    <row r="164" spans="1:163" ht="18" customHeight="1">
      <c r="A164" s="42"/>
      <c r="B164" s="43" t="s">
        <v>83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12" t="s">
        <v>18</v>
      </c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 t="s">
        <v>55</v>
      </c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 t="s">
        <v>47</v>
      </c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3">
        <v>611</v>
      </c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2" t="s">
        <v>25</v>
      </c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21">
        <f>EN164</f>
        <v>105.6</v>
      </c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>
        <f t="shared" si="8"/>
        <v>105.6</v>
      </c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6"/>
      <c r="EN164" s="119">
        <v>105.6</v>
      </c>
      <c r="EO164" s="116"/>
      <c r="EP164" s="116"/>
      <c r="EQ164" s="116"/>
      <c r="ER164" s="116"/>
      <c r="ES164" s="116"/>
      <c r="ET164" s="116"/>
      <c r="EU164" s="116"/>
      <c r="EV164" s="116"/>
      <c r="EW164" s="116"/>
      <c r="EX164" s="116"/>
      <c r="EY164" s="116"/>
      <c r="EZ164" s="116"/>
      <c r="FA164" s="116"/>
      <c r="FB164" s="116"/>
      <c r="FC164" s="116"/>
      <c r="FD164" s="116"/>
      <c r="FE164" s="117"/>
      <c r="FG164" s="120">
        <f t="shared" si="9"/>
        <v>0</v>
      </c>
    </row>
    <row r="165" spans="1:161" ht="30.75" customHeight="1">
      <c r="A165" s="42"/>
      <c r="B165" s="43" t="s">
        <v>89</v>
      </c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90"/>
      <c r="EN165" s="119"/>
      <c r="EO165" s="116"/>
      <c r="EP165" s="116"/>
      <c r="EQ165" s="116"/>
      <c r="ER165" s="116"/>
      <c r="ES165" s="116"/>
      <c r="ET165" s="116"/>
      <c r="EU165" s="116"/>
      <c r="EV165" s="116"/>
      <c r="EW165" s="116"/>
      <c r="EX165" s="116"/>
      <c r="EY165" s="116"/>
      <c r="EZ165" s="116"/>
      <c r="FA165" s="116"/>
      <c r="FB165" s="116"/>
      <c r="FC165" s="116"/>
      <c r="FD165" s="116"/>
      <c r="FE165" s="117"/>
    </row>
    <row r="166" spans="1:161" ht="18" customHeight="1">
      <c r="A166" s="42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6"/>
      <c r="AL166" s="97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9"/>
      <c r="AY166" s="97"/>
      <c r="AZ166" s="98"/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9"/>
      <c r="BM166" s="97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/>
      <c r="BX166" s="98"/>
      <c r="BY166" s="98"/>
      <c r="BZ166" s="99"/>
      <c r="CA166" s="100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2"/>
      <c r="CO166" s="97"/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9"/>
      <c r="DD166" s="103"/>
      <c r="DE166" s="104"/>
      <c r="DF166" s="104"/>
      <c r="DG166" s="104"/>
      <c r="DH166" s="104"/>
      <c r="DI166" s="104"/>
      <c r="DJ166" s="104"/>
      <c r="DK166" s="104"/>
      <c r="DL166" s="104"/>
      <c r="DM166" s="104"/>
      <c r="DN166" s="104"/>
      <c r="DO166" s="104"/>
      <c r="DP166" s="104"/>
      <c r="DQ166" s="104"/>
      <c r="DR166" s="105"/>
      <c r="DS166" s="100"/>
      <c r="DT166" s="101"/>
      <c r="DU166" s="101"/>
      <c r="DV166" s="101"/>
      <c r="DW166" s="101"/>
      <c r="DX166" s="101"/>
      <c r="DY166" s="101"/>
      <c r="DZ166" s="101"/>
      <c r="EA166" s="101"/>
      <c r="EB166" s="101"/>
      <c r="EC166" s="101"/>
      <c r="ED166" s="101"/>
      <c r="EE166" s="101"/>
      <c r="EF166" s="101"/>
      <c r="EG166" s="101"/>
      <c r="EH166" s="101"/>
      <c r="EI166" s="101"/>
      <c r="EJ166" s="101"/>
      <c r="EK166" s="101"/>
      <c r="EL166" s="101"/>
      <c r="EM166" s="101"/>
      <c r="EN166" s="128"/>
      <c r="EO166" s="129"/>
      <c r="EP166" s="129"/>
      <c r="EQ166" s="129"/>
      <c r="ER166" s="129"/>
      <c r="ES166" s="129"/>
      <c r="ET166" s="129"/>
      <c r="EU166" s="129"/>
      <c r="EV166" s="129"/>
      <c r="EW166" s="129"/>
      <c r="EX166" s="129"/>
      <c r="EY166" s="129"/>
      <c r="EZ166" s="129"/>
      <c r="FA166" s="129"/>
      <c r="FB166" s="129"/>
      <c r="FC166" s="129"/>
      <c r="FD166" s="129"/>
      <c r="FE166" s="130"/>
    </row>
    <row r="167" spans="1:161" ht="30" customHeight="1">
      <c r="A167" s="42"/>
      <c r="B167" s="108" t="s">
        <v>40</v>
      </c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35"/>
      <c r="AM167" s="135"/>
      <c r="AN167" s="135"/>
      <c r="AO167" s="135"/>
      <c r="AP167" s="135"/>
      <c r="AQ167" s="135"/>
      <c r="AR167" s="135"/>
      <c r="AS167" s="135"/>
      <c r="AT167" s="135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35"/>
      <c r="BH167" s="135"/>
      <c r="BI167" s="135"/>
      <c r="BJ167" s="135"/>
      <c r="BK167" s="135"/>
      <c r="BL167" s="135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90"/>
      <c r="EN167" s="119"/>
      <c r="EO167" s="116"/>
      <c r="EP167" s="116"/>
      <c r="EQ167" s="116"/>
      <c r="ER167" s="116"/>
      <c r="ES167" s="116"/>
      <c r="ET167" s="116"/>
      <c r="EU167" s="116"/>
      <c r="EV167" s="116"/>
      <c r="EW167" s="116"/>
      <c r="EX167" s="116"/>
      <c r="EY167" s="116"/>
      <c r="EZ167" s="116"/>
      <c r="FA167" s="116"/>
      <c r="FB167" s="116"/>
      <c r="FC167" s="116"/>
      <c r="FD167" s="116"/>
      <c r="FE167" s="117"/>
    </row>
    <row r="168" spans="1:173" s="7" customFormat="1" ht="61.5" customHeight="1">
      <c r="A168" s="61"/>
      <c r="B168" s="62" t="s">
        <v>105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136"/>
      <c r="AL168" s="137"/>
      <c r="AM168" s="138"/>
      <c r="AN168" s="138"/>
      <c r="AO168" s="138"/>
      <c r="AP168" s="138"/>
      <c r="AQ168" s="138"/>
      <c r="AR168" s="138"/>
      <c r="AS168" s="138"/>
      <c r="AT168" s="138"/>
      <c r="AU168" s="138"/>
      <c r="AV168" s="138"/>
      <c r="AW168" s="138"/>
      <c r="AX168" s="139"/>
      <c r="AY168" s="140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1"/>
      <c r="BJ168" s="141"/>
      <c r="BK168" s="141"/>
      <c r="BL168" s="142"/>
      <c r="BM168" s="14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5">
        <f>DD170+DD171+DD172+DD173+DD174+DD175+DD176+DD177+DD178+DD179+DD181</f>
        <v>24950912.159999996</v>
      </c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>
        <f>DD168</f>
        <v>24950912.159999996</v>
      </c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6"/>
      <c r="EN168" s="144"/>
      <c r="EO168" s="110"/>
      <c r="EP168" s="110"/>
      <c r="EQ168" s="110"/>
      <c r="ER168" s="110"/>
      <c r="ES168" s="110"/>
      <c r="ET168" s="110"/>
      <c r="EU168" s="110"/>
      <c r="EV168" s="110"/>
      <c r="EW168" s="110"/>
      <c r="EX168" s="110"/>
      <c r="EY168" s="110"/>
      <c r="EZ168" s="110"/>
      <c r="FA168" s="110"/>
      <c r="FB168" s="110"/>
      <c r="FC168" s="110"/>
      <c r="FD168" s="110"/>
      <c r="FE168" s="111"/>
      <c r="FG168" s="69">
        <f>DD13+DD50</f>
        <v>24950912.16</v>
      </c>
      <c r="FI168" s="34">
        <f>DD50+DD13</f>
        <v>24950912.16</v>
      </c>
      <c r="FJ168" s="35"/>
      <c r="FK168" s="35"/>
      <c r="FL168" s="35"/>
      <c r="FM168" s="35"/>
      <c r="FQ168" s="69">
        <f>DD168-FI168</f>
        <v>0</v>
      </c>
    </row>
    <row r="169" spans="1:161" s="7" customFormat="1" ht="15" customHeight="1">
      <c r="A169" s="70"/>
      <c r="B169" s="71" t="s">
        <v>40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145"/>
      <c r="AL169" s="146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8"/>
      <c r="AY169" s="149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150"/>
      <c r="BJ169" s="150"/>
      <c r="BK169" s="150"/>
      <c r="BL169" s="151"/>
      <c r="BM169" s="15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5"/>
      <c r="EN169" s="112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4"/>
    </row>
    <row r="170" spans="1:167" ht="30" customHeight="1">
      <c r="A170" s="42"/>
      <c r="B170" s="43" t="s">
        <v>67</v>
      </c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153" t="s">
        <v>18</v>
      </c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 t="s">
        <v>106</v>
      </c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2" t="s">
        <v>107</v>
      </c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 t="s">
        <v>106</v>
      </c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 t="s">
        <v>68</v>
      </c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21">
        <f>12027306.88+244100+3592121.71</f>
        <v>15863528.59</v>
      </c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44">
        <f aca="true" t="shared" si="10" ref="DS170:DS181">DD170</f>
        <v>15863528.59</v>
      </c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5"/>
      <c r="EN170" s="119"/>
      <c r="EO170" s="116"/>
      <c r="EP170" s="116"/>
      <c r="EQ170" s="116"/>
      <c r="ER170" s="116"/>
      <c r="ES170" s="116"/>
      <c r="ET170" s="116"/>
      <c r="EU170" s="116"/>
      <c r="EV170" s="116"/>
      <c r="EW170" s="116"/>
      <c r="EX170" s="116"/>
      <c r="EY170" s="116"/>
      <c r="EZ170" s="116"/>
      <c r="FA170" s="116"/>
      <c r="FB170" s="116"/>
      <c r="FC170" s="116"/>
      <c r="FD170" s="116"/>
      <c r="FE170" s="117"/>
      <c r="FK170" s="28"/>
    </row>
    <row r="171" spans="1:161" ht="15" customHeight="1">
      <c r="A171" s="42"/>
      <c r="B171" s="43" t="s">
        <v>74</v>
      </c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12" t="s">
        <v>18</v>
      </c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53" t="s">
        <v>106</v>
      </c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2" t="s">
        <v>107</v>
      </c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 t="s">
        <v>106</v>
      </c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 t="s">
        <v>75</v>
      </c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21">
        <v>46000</v>
      </c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44">
        <f t="shared" si="10"/>
        <v>46000</v>
      </c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5"/>
      <c r="EN171" s="119"/>
      <c r="EO171" s="116"/>
      <c r="EP171" s="116"/>
      <c r="EQ171" s="116"/>
      <c r="ER171" s="116"/>
      <c r="ES171" s="116"/>
      <c r="ET171" s="116"/>
      <c r="EU171" s="116"/>
      <c r="EV171" s="116"/>
      <c r="EW171" s="116"/>
      <c r="EX171" s="116"/>
      <c r="EY171" s="116"/>
      <c r="EZ171" s="116"/>
      <c r="FA171" s="116"/>
      <c r="FB171" s="116"/>
      <c r="FC171" s="116"/>
      <c r="FD171" s="116"/>
      <c r="FE171" s="117"/>
    </row>
    <row r="172" spans="1:161" ht="15" customHeight="1">
      <c r="A172" s="42"/>
      <c r="B172" s="43" t="s">
        <v>76</v>
      </c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12" t="s">
        <v>18</v>
      </c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53" t="s">
        <v>106</v>
      </c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2" t="s">
        <v>107</v>
      </c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 t="s">
        <v>106</v>
      </c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 t="s">
        <v>77</v>
      </c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21">
        <v>174140</v>
      </c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44">
        <f t="shared" si="10"/>
        <v>174140</v>
      </c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5"/>
      <c r="EN172" s="119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7"/>
    </row>
    <row r="173" spans="1:161" ht="15" customHeight="1">
      <c r="A173" s="42"/>
      <c r="B173" s="43" t="s">
        <v>78</v>
      </c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12" t="s">
        <v>18</v>
      </c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53" t="s">
        <v>106</v>
      </c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2" t="s">
        <v>107</v>
      </c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 t="s">
        <v>106</v>
      </c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 t="s">
        <v>79</v>
      </c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21">
        <v>979083.54</v>
      </c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44">
        <f t="shared" si="10"/>
        <v>979083.54</v>
      </c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5"/>
      <c r="EN173" s="119"/>
      <c r="EO173" s="116"/>
      <c r="EP173" s="116"/>
      <c r="EQ173" s="116"/>
      <c r="ER173" s="116"/>
      <c r="ES173" s="116"/>
      <c r="ET173" s="116"/>
      <c r="EU173" s="116"/>
      <c r="EV173" s="116"/>
      <c r="EW173" s="116"/>
      <c r="EX173" s="116"/>
      <c r="EY173" s="116"/>
      <c r="EZ173" s="116"/>
      <c r="FA173" s="116"/>
      <c r="FB173" s="116"/>
      <c r="FC173" s="116"/>
      <c r="FD173" s="116"/>
      <c r="FE173" s="117"/>
    </row>
    <row r="174" spans="1:161" ht="30" customHeight="1">
      <c r="A174" s="42"/>
      <c r="B174" s="43" t="s">
        <v>80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12" t="s">
        <v>18</v>
      </c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53" t="s">
        <v>106</v>
      </c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2" t="s">
        <v>107</v>
      </c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 t="s">
        <v>106</v>
      </c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 t="s">
        <v>81</v>
      </c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21">
        <v>5000</v>
      </c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44">
        <f t="shared" si="10"/>
        <v>5000</v>
      </c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5"/>
      <c r="EN174" s="119"/>
      <c r="EO174" s="116"/>
      <c r="EP174" s="116"/>
      <c r="EQ174" s="116"/>
      <c r="ER174" s="116"/>
      <c r="ES174" s="116"/>
      <c r="ET174" s="116"/>
      <c r="EU174" s="116"/>
      <c r="EV174" s="116"/>
      <c r="EW174" s="116"/>
      <c r="EX174" s="116"/>
      <c r="EY174" s="116"/>
      <c r="EZ174" s="116"/>
      <c r="FA174" s="116"/>
      <c r="FB174" s="116"/>
      <c r="FC174" s="116"/>
      <c r="FD174" s="116"/>
      <c r="FE174" s="117"/>
    </row>
    <row r="175" spans="1:161" ht="30" customHeight="1">
      <c r="A175" s="42"/>
      <c r="B175" s="43" t="s">
        <v>82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12" t="s">
        <v>18</v>
      </c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53" t="s">
        <v>106</v>
      </c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2" t="s">
        <v>107</v>
      </c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 t="s">
        <v>106</v>
      </c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 t="s">
        <v>22</v>
      </c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21">
        <v>696689.9</v>
      </c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44">
        <f t="shared" si="10"/>
        <v>696689.9</v>
      </c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5"/>
      <c r="EN175" s="119"/>
      <c r="EO175" s="116"/>
      <c r="EP175" s="116"/>
      <c r="EQ175" s="116"/>
      <c r="ER175" s="116"/>
      <c r="ES175" s="116"/>
      <c r="ET175" s="116"/>
      <c r="EU175" s="116"/>
      <c r="EV175" s="116"/>
      <c r="EW175" s="116"/>
      <c r="EX175" s="116"/>
      <c r="EY175" s="116"/>
      <c r="EZ175" s="116"/>
      <c r="FA175" s="116"/>
      <c r="FB175" s="116"/>
      <c r="FC175" s="116"/>
      <c r="FD175" s="116"/>
      <c r="FE175" s="117"/>
    </row>
    <row r="176" spans="1:161" ht="15" customHeight="1">
      <c r="A176" s="42"/>
      <c r="B176" s="43" t="s">
        <v>83</v>
      </c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12" t="s">
        <v>18</v>
      </c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53" t="s">
        <v>106</v>
      </c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2" t="s">
        <v>107</v>
      </c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 t="s">
        <v>106</v>
      </c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 t="s">
        <v>25</v>
      </c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21">
        <v>1970959.36</v>
      </c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44">
        <f t="shared" si="10"/>
        <v>1970959.36</v>
      </c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5"/>
      <c r="EN176" s="119"/>
      <c r="EO176" s="116"/>
      <c r="EP176" s="116"/>
      <c r="EQ176" s="116"/>
      <c r="ER176" s="116"/>
      <c r="ES176" s="116"/>
      <c r="ET176" s="116"/>
      <c r="EU176" s="116"/>
      <c r="EV176" s="116"/>
      <c r="EW176" s="116"/>
      <c r="EX176" s="116"/>
      <c r="EY176" s="116"/>
      <c r="EZ176" s="116"/>
      <c r="FA176" s="116"/>
      <c r="FB176" s="116"/>
      <c r="FC176" s="116"/>
      <c r="FD176" s="116"/>
      <c r="FE176" s="117"/>
    </row>
    <row r="177" spans="1:161" ht="12.75" customHeight="1" hidden="1">
      <c r="A177" s="42"/>
      <c r="B177" s="43" t="s">
        <v>108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12" t="s">
        <v>18</v>
      </c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53" t="s">
        <v>106</v>
      </c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2" t="s">
        <v>107</v>
      </c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 t="s">
        <v>106</v>
      </c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 t="s">
        <v>109</v>
      </c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44">
        <f t="shared" si="10"/>
        <v>0</v>
      </c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5"/>
      <c r="EN177" s="119"/>
      <c r="EO177" s="116"/>
      <c r="EP177" s="116"/>
      <c r="EQ177" s="116"/>
      <c r="ER177" s="116"/>
      <c r="ES177" s="116"/>
      <c r="ET177" s="116"/>
      <c r="EU177" s="116"/>
      <c r="EV177" s="116"/>
      <c r="EW177" s="116"/>
      <c r="EX177" s="116"/>
      <c r="EY177" s="116"/>
      <c r="EZ177" s="116"/>
      <c r="FA177" s="116"/>
      <c r="FB177" s="116"/>
      <c r="FC177" s="116"/>
      <c r="FD177" s="116"/>
      <c r="FE177" s="117"/>
    </row>
    <row r="178" spans="1:161" ht="15" customHeight="1">
      <c r="A178" s="42"/>
      <c r="B178" s="43" t="s">
        <v>84</v>
      </c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12" t="s">
        <v>18</v>
      </c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53" t="s">
        <v>106</v>
      </c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2" t="s">
        <v>107</v>
      </c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 t="s">
        <v>106</v>
      </c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 t="s">
        <v>85</v>
      </c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21">
        <v>251400</v>
      </c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44">
        <f t="shared" si="10"/>
        <v>251400</v>
      </c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5"/>
      <c r="EN178" s="119"/>
      <c r="EO178" s="116"/>
      <c r="EP178" s="116"/>
      <c r="EQ178" s="116"/>
      <c r="ER178" s="116"/>
      <c r="ES178" s="116"/>
      <c r="ET178" s="116"/>
      <c r="EU178" s="116"/>
      <c r="EV178" s="116"/>
      <c r="EW178" s="116"/>
      <c r="EX178" s="116"/>
      <c r="EY178" s="116"/>
      <c r="EZ178" s="116"/>
      <c r="FA178" s="116"/>
      <c r="FB178" s="116"/>
      <c r="FC178" s="116"/>
      <c r="FD178" s="116"/>
      <c r="FE178" s="117"/>
    </row>
    <row r="179" spans="1:161" ht="30" customHeight="1">
      <c r="A179" s="42"/>
      <c r="B179" s="43" t="s">
        <v>86</v>
      </c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12" t="s">
        <v>18</v>
      </c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53" t="s">
        <v>106</v>
      </c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2" t="s">
        <v>107</v>
      </c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 t="s">
        <v>106</v>
      </c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 t="s">
        <v>23</v>
      </c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21">
        <v>1239789.37</v>
      </c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44">
        <f t="shared" si="10"/>
        <v>1239789.37</v>
      </c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5"/>
      <c r="EN179" s="119"/>
      <c r="EO179" s="116"/>
      <c r="EP179" s="116"/>
      <c r="EQ179" s="116"/>
      <c r="ER179" s="116"/>
      <c r="ES179" s="116"/>
      <c r="ET179" s="116"/>
      <c r="EU179" s="116"/>
      <c r="EV179" s="116"/>
      <c r="EW179" s="116"/>
      <c r="EX179" s="116"/>
      <c r="EY179" s="116"/>
      <c r="EZ179" s="116"/>
      <c r="FA179" s="116"/>
      <c r="FB179" s="116"/>
      <c r="FC179" s="116"/>
      <c r="FD179" s="116"/>
      <c r="FE179" s="117"/>
    </row>
    <row r="180" spans="1:161" ht="12.75" customHeight="1" hidden="1">
      <c r="A180" s="42"/>
      <c r="B180" s="43" t="s">
        <v>110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53" t="s">
        <v>106</v>
      </c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2" t="s">
        <v>107</v>
      </c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 t="s">
        <v>106</v>
      </c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44">
        <f t="shared" si="10"/>
        <v>0</v>
      </c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5"/>
      <c r="EN180" s="119"/>
      <c r="EO180" s="116"/>
      <c r="EP180" s="116"/>
      <c r="EQ180" s="116"/>
      <c r="ER180" s="116"/>
      <c r="ES180" s="116"/>
      <c r="ET180" s="116"/>
      <c r="EU180" s="116"/>
      <c r="EV180" s="116"/>
      <c r="EW180" s="116"/>
      <c r="EX180" s="116"/>
      <c r="EY180" s="116"/>
      <c r="EZ180" s="116"/>
      <c r="FA180" s="116"/>
      <c r="FB180" s="116"/>
      <c r="FC180" s="116"/>
      <c r="FD180" s="116"/>
      <c r="FE180" s="117"/>
    </row>
    <row r="181" spans="1:161" ht="30" customHeight="1">
      <c r="A181" s="42"/>
      <c r="B181" s="43" t="s">
        <v>87</v>
      </c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12" t="s">
        <v>18</v>
      </c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53" t="s">
        <v>106</v>
      </c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2" t="s">
        <v>107</v>
      </c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 t="s">
        <v>106</v>
      </c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 t="s">
        <v>88</v>
      </c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21">
        <f>3190325.68+533995.72</f>
        <v>3724321.4000000004</v>
      </c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44">
        <f t="shared" si="10"/>
        <v>3724321.4000000004</v>
      </c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5"/>
      <c r="EN181" s="119"/>
      <c r="EO181" s="116"/>
      <c r="EP181" s="116"/>
      <c r="EQ181" s="116"/>
      <c r="ER181" s="116"/>
      <c r="ES181" s="116"/>
      <c r="ET181" s="116"/>
      <c r="EU181" s="116"/>
      <c r="EV181" s="116"/>
      <c r="EW181" s="116"/>
      <c r="EX181" s="116"/>
      <c r="EY181" s="116"/>
      <c r="EZ181" s="116"/>
      <c r="FA181" s="116"/>
      <c r="FB181" s="116"/>
      <c r="FC181" s="116"/>
      <c r="FD181" s="116"/>
      <c r="FE181" s="117"/>
    </row>
    <row r="182" spans="1:161" ht="15" customHeight="1" hidden="1">
      <c r="A182" s="42"/>
      <c r="B182" s="43" t="s">
        <v>111</v>
      </c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90"/>
      <c r="EN182" s="119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7"/>
    </row>
    <row r="183" spans="1:161" ht="15" customHeight="1" hidden="1">
      <c r="A183" s="42"/>
      <c r="B183" s="43" t="s">
        <v>112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90"/>
      <c r="EN183" s="119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7"/>
    </row>
    <row r="184" spans="1:161" ht="30.75" customHeight="1">
      <c r="A184" s="42"/>
      <c r="B184" s="43" t="s">
        <v>89</v>
      </c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90"/>
      <c r="EN184" s="119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7"/>
    </row>
    <row r="185" spans="2:161" ht="19.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4"/>
      <c r="AY185" s="154"/>
      <c r="AZ185" s="154"/>
      <c r="BA185" s="154"/>
      <c r="BB185" s="154"/>
      <c r="BC185" s="154"/>
      <c r="BD185" s="154"/>
      <c r="BE185" s="154"/>
      <c r="BF185" s="154"/>
      <c r="BG185" s="154"/>
      <c r="BH185" s="154"/>
      <c r="BI185" s="154"/>
      <c r="BJ185" s="154"/>
      <c r="BK185" s="154"/>
      <c r="BL185" s="154"/>
      <c r="BM185" s="154"/>
      <c r="BN185" s="154"/>
      <c r="BO185" s="154"/>
      <c r="BP185" s="154"/>
      <c r="BQ185" s="154"/>
      <c r="BR185" s="154"/>
      <c r="BS185" s="154"/>
      <c r="BT185" s="154"/>
      <c r="BU185" s="154"/>
      <c r="BV185" s="154"/>
      <c r="BW185" s="154"/>
      <c r="BX185" s="154"/>
      <c r="BY185" s="154"/>
      <c r="BZ185" s="154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4"/>
      <c r="CP185" s="154"/>
      <c r="CQ185" s="154"/>
      <c r="CR185" s="154"/>
      <c r="CS185" s="154"/>
      <c r="CT185" s="154"/>
      <c r="CU185" s="154"/>
      <c r="CV185" s="154"/>
      <c r="CW185" s="154"/>
      <c r="CX185" s="154"/>
      <c r="CY185" s="154"/>
      <c r="CZ185" s="154"/>
      <c r="DA185" s="154"/>
      <c r="DB185" s="154"/>
      <c r="DC185" s="154"/>
      <c r="DD185" s="155"/>
      <c r="DE185" s="155"/>
      <c r="DF185" s="155"/>
      <c r="DG185" s="155"/>
      <c r="DH185" s="155"/>
      <c r="DI185" s="155"/>
      <c r="DJ185" s="155"/>
      <c r="DK185" s="155"/>
      <c r="DL185" s="155"/>
      <c r="DM185" s="155"/>
      <c r="DN185" s="155"/>
      <c r="DO185" s="155"/>
      <c r="DP185" s="155"/>
      <c r="DQ185" s="155"/>
      <c r="DR185" s="155"/>
      <c r="DS185" s="155"/>
      <c r="DT185" s="155"/>
      <c r="DU185" s="155"/>
      <c r="DV185" s="155"/>
      <c r="DW185" s="155"/>
      <c r="DX185" s="155"/>
      <c r="DY185" s="155"/>
      <c r="DZ185" s="155"/>
      <c r="EA185" s="155"/>
      <c r="EB185" s="155"/>
      <c r="EC185" s="155"/>
      <c r="ED185" s="155"/>
      <c r="EE185" s="155"/>
      <c r="EF185" s="155"/>
      <c r="EG185" s="155"/>
      <c r="EH185" s="155"/>
      <c r="EI185" s="155"/>
      <c r="EJ185" s="155"/>
      <c r="EK185" s="155"/>
      <c r="EL185" s="155"/>
      <c r="EM185" s="155"/>
      <c r="EN185" s="156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8"/>
    </row>
    <row r="186" spans="1:161" ht="21" customHeight="1">
      <c r="A186" s="46"/>
      <c r="B186" s="62" t="s">
        <v>40</v>
      </c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135"/>
      <c r="BH186" s="135"/>
      <c r="BI186" s="135"/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5"/>
      <c r="CA186" s="159"/>
      <c r="CB186" s="159"/>
      <c r="CC186" s="159"/>
      <c r="CD186" s="159"/>
      <c r="CE186" s="159"/>
      <c r="CF186" s="159"/>
      <c r="CG186" s="159"/>
      <c r="CH186" s="159"/>
      <c r="CI186" s="159"/>
      <c r="CJ186" s="159"/>
      <c r="CK186" s="159"/>
      <c r="CL186" s="159"/>
      <c r="CM186" s="159"/>
      <c r="CN186" s="159"/>
      <c r="CO186" s="135"/>
      <c r="CP186" s="135"/>
      <c r="CQ186" s="135"/>
      <c r="CR186" s="135"/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159"/>
      <c r="DT186" s="159"/>
      <c r="DU186" s="159"/>
      <c r="DV186" s="159"/>
      <c r="DW186" s="159"/>
      <c r="DX186" s="159"/>
      <c r="DY186" s="159"/>
      <c r="DZ186" s="159"/>
      <c r="EA186" s="159"/>
      <c r="EB186" s="159"/>
      <c r="EC186" s="159"/>
      <c r="ED186" s="159"/>
      <c r="EE186" s="159"/>
      <c r="EF186" s="159"/>
      <c r="EG186" s="159"/>
      <c r="EH186" s="159"/>
      <c r="EI186" s="159"/>
      <c r="EJ186" s="159"/>
      <c r="EK186" s="159"/>
      <c r="EL186" s="159"/>
      <c r="EM186" s="160"/>
      <c r="EN186" s="161"/>
      <c r="EO186" s="162"/>
      <c r="EP186" s="162"/>
      <c r="EQ186" s="162"/>
      <c r="ER186" s="162"/>
      <c r="ES186" s="162"/>
      <c r="ET186" s="162"/>
      <c r="EU186" s="162"/>
      <c r="EV186" s="162"/>
      <c r="EW186" s="162"/>
      <c r="EX186" s="162"/>
      <c r="EY186" s="162"/>
      <c r="EZ186" s="162"/>
      <c r="FA186" s="162"/>
      <c r="FB186" s="162"/>
      <c r="FC186" s="162"/>
      <c r="FD186" s="162"/>
      <c r="FE186" s="163"/>
    </row>
    <row r="187" spans="1:161" s="7" customFormat="1" ht="53.25" customHeight="1">
      <c r="A187" s="164"/>
      <c r="B187" s="108" t="s">
        <v>113</v>
      </c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65"/>
      <c r="AM187" s="165"/>
      <c r="AN187" s="165"/>
      <c r="AO187" s="165"/>
      <c r="AP187" s="165"/>
      <c r="AQ187" s="165"/>
      <c r="AR187" s="165"/>
      <c r="AS187" s="165"/>
      <c r="AT187" s="165"/>
      <c r="AU187" s="165"/>
      <c r="AV187" s="165"/>
      <c r="AW187" s="165"/>
      <c r="AX187" s="165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14">
        <f>DD189+DD190+DD191</f>
        <v>0</v>
      </c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>
        <f>DS189+DS190+DS191</f>
        <v>0</v>
      </c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5"/>
      <c r="EN187" s="166"/>
      <c r="EO187" s="167"/>
      <c r="EP187" s="167"/>
      <c r="EQ187" s="167"/>
      <c r="ER187" s="167"/>
      <c r="ES187" s="167"/>
      <c r="ET187" s="167"/>
      <c r="EU187" s="167"/>
      <c r="EV187" s="167"/>
      <c r="EW187" s="167"/>
      <c r="EX187" s="167"/>
      <c r="EY187" s="167"/>
      <c r="EZ187" s="167"/>
      <c r="FA187" s="167"/>
      <c r="FB187" s="167"/>
      <c r="FC187" s="167"/>
      <c r="FD187" s="167"/>
      <c r="FE187" s="168"/>
    </row>
    <row r="188" spans="1:161" s="7" customFormat="1" ht="15" customHeight="1">
      <c r="A188" s="70"/>
      <c r="B188" s="71" t="s">
        <v>40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5"/>
      <c r="EN188" s="112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4"/>
    </row>
    <row r="189" spans="1:161" ht="15" customHeight="1">
      <c r="A189" s="42"/>
      <c r="B189" s="43" t="s">
        <v>83</v>
      </c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12" t="s">
        <v>18</v>
      </c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53" t="s">
        <v>106</v>
      </c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2" t="s">
        <v>107</v>
      </c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 t="s">
        <v>106</v>
      </c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 t="s">
        <v>25</v>
      </c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21">
        <v>0</v>
      </c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44">
        <f>DD189</f>
        <v>0</v>
      </c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5"/>
      <c r="EN189" s="119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  <c r="EY189" s="116"/>
      <c r="EZ189" s="116"/>
      <c r="FA189" s="116"/>
      <c r="FB189" s="116"/>
      <c r="FC189" s="116"/>
      <c r="FD189" s="116"/>
      <c r="FE189" s="117"/>
    </row>
    <row r="190" spans="1:161" ht="30" customHeight="1">
      <c r="A190" s="42"/>
      <c r="B190" s="43" t="s">
        <v>86</v>
      </c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12" t="s">
        <v>18</v>
      </c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53" t="s">
        <v>106</v>
      </c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2" t="s">
        <v>107</v>
      </c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 t="s">
        <v>106</v>
      </c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 t="s">
        <v>23</v>
      </c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21">
        <v>0</v>
      </c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44">
        <f>DD190</f>
        <v>0</v>
      </c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5"/>
      <c r="EN190" s="119"/>
      <c r="EO190" s="116"/>
      <c r="EP190" s="116"/>
      <c r="EQ190" s="116"/>
      <c r="ER190" s="116"/>
      <c r="ES190" s="116"/>
      <c r="ET190" s="116"/>
      <c r="EU190" s="116"/>
      <c r="EV190" s="116"/>
      <c r="EW190" s="116"/>
      <c r="EX190" s="116"/>
      <c r="EY190" s="116"/>
      <c r="EZ190" s="116"/>
      <c r="FA190" s="116"/>
      <c r="FB190" s="116"/>
      <c r="FC190" s="116"/>
      <c r="FD190" s="116"/>
      <c r="FE190" s="117"/>
    </row>
    <row r="191" spans="1:167" ht="30" customHeight="1" hidden="1">
      <c r="A191" s="42"/>
      <c r="B191" s="43" t="s">
        <v>86</v>
      </c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12" t="s">
        <v>18</v>
      </c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 t="s">
        <v>19</v>
      </c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 t="s">
        <v>107</v>
      </c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 t="s">
        <v>106</v>
      </c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 t="s">
        <v>88</v>
      </c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44">
        <v>0</v>
      </c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>
        <f>DD191</f>
        <v>0</v>
      </c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5"/>
      <c r="EN191" s="119"/>
      <c r="EO191" s="116"/>
      <c r="EP191" s="116"/>
      <c r="EQ191" s="116"/>
      <c r="ER191" s="116"/>
      <c r="ES191" s="116"/>
      <c r="ET191" s="116"/>
      <c r="EU191" s="116"/>
      <c r="EV191" s="116"/>
      <c r="EW191" s="116"/>
      <c r="EX191" s="116"/>
      <c r="EY191" s="116"/>
      <c r="EZ191" s="116"/>
      <c r="FA191" s="116"/>
      <c r="FB191" s="116"/>
      <c r="FC191" s="116"/>
      <c r="FD191" s="116"/>
      <c r="FE191" s="117"/>
      <c r="FK191" s="28"/>
    </row>
    <row r="192" spans="1:161" ht="15" customHeight="1" hidden="1">
      <c r="A192" s="42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5"/>
      <c r="EN192" s="119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  <c r="EY192" s="116"/>
      <c r="EZ192" s="116"/>
      <c r="FA192" s="116"/>
      <c r="FB192" s="116"/>
      <c r="FC192" s="116"/>
      <c r="FD192" s="116"/>
      <c r="FE192" s="117"/>
    </row>
    <row r="193" spans="1:161" ht="20.25" customHeight="1">
      <c r="A193" s="46"/>
      <c r="B193" s="62" t="s">
        <v>40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90"/>
      <c r="EN193" s="119"/>
      <c r="EO193" s="116"/>
      <c r="EP193" s="116"/>
      <c r="EQ193" s="116"/>
      <c r="ER193" s="116"/>
      <c r="ES193" s="116"/>
      <c r="ET193" s="116"/>
      <c r="EU193" s="116"/>
      <c r="EV193" s="116"/>
      <c r="EW193" s="116"/>
      <c r="EX193" s="116"/>
      <c r="EY193" s="116"/>
      <c r="EZ193" s="116"/>
      <c r="FA193" s="116"/>
      <c r="FB193" s="116"/>
      <c r="FC193" s="116"/>
      <c r="FD193" s="116"/>
      <c r="FE193" s="117"/>
    </row>
    <row r="194" spans="1:163" s="7" customFormat="1" ht="53.25" customHeight="1">
      <c r="A194" s="164"/>
      <c r="B194" s="108" t="s">
        <v>114</v>
      </c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0"/>
      <c r="AW194" s="170"/>
      <c r="AX194" s="17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14">
        <f>DD196+DD197+DD198+DD199+DD200</f>
        <v>614650.61</v>
      </c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>
        <f>DS196+DS197+DS198+DS199+DS200</f>
        <v>614650.61</v>
      </c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5"/>
      <c r="EN194" s="166"/>
      <c r="EO194" s="167"/>
      <c r="EP194" s="167"/>
      <c r="EQ194" s="167"/>
      <c r="ER194" s="167"/>
      <c r="ES194" s="167"/>
      <c r="ET194" s="167"/>
      <c r="EU194" s="167"/>
      <c r="EV194" s="167"/>
      <c r="EW194" s="167"/>
      <c r="EX194" s="167"/>
      <c r="EY194" s="167"/>
      <c r="EZ194" s="167"/>
      <c r="FA194" s="167"/>
      <c r="FB194" s="167"/>
      <c r="FC194" s="167"/>
      <c r="FD194" s="167"/>
      <c r="FE194" s="168"/>
      <c r="FG194" s="69">
        <f>DD14+DD53</f>
        <v>614650.61</v>
      </c>
    </row>
    <row r="195" spans="1:161" s="7" customFormat="1" ht="15" customHeight="1">
      <c r="A195" s="70"/>
      <c r="B195" s="71" t="s">
        <v>40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5"/>
      <c r="EN195" s="112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4"/>
    </row>
    <row r="196" spans="1:161" ht="30" customHeight="1" hidden="1">
      <c r="A196" s="42"/>
      <c r="B196" s="43" t="s">
        <v>82</v>
      </c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12" t="s">
        <v>18</v>
      </c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 t="s">
        <v>19</v>
      </c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 t="s">
        <v>107</v>
      </c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 t="s">
        <v>106</v>
      </c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 t="s">
        <v>22</v>
      </c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44">
        <f>DD196</f>
        <v>0</v>
      </c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5"/>
      <c r="EN196" s="119"/>
      <c r="EO196" s="116"/>
      <c r="EP196" s="116"/>
      <c r="EQ196" s="116"/>
      <c r="ER196" s="116"/>
      <c r="ES196" s="116"/>
      <c r="ET196" s="116"/>
      <c r="EU196" s="116"/>
      <c r="EV196" s="116"/>
      <c r="EW196" s="116"/>
      <c r="EX196" s="116"/>
      <c r="EY196" s="116"/>
      <c r="EZ196" s="116"/>
      <c r="FA196" s="116"/>
      <c r="FB196" s="116"/>
      <c r="FC196" s="116"/>
      <c r="FD196" s="116"/>
      <c r="FE196" s="117"/>
    </row>
    <row r="197" spans="1:161" ht="15" customHeight="1">
      <c r="A197" s="42"/>
      <c r="B197" s="43" t="s">
        <v>83</v>
      </c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12" t="s">
        <v>18</v>
      </c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53" t="s">
        <v>106</v>
      </c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2" t="s">
        <v>107</v>
      </c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 t="s">
        <v>106</v>
      </c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 t="s">
        <v>25</v>
      </c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21">
        <v>32124.63</v>
      </c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6">
        <f>DD197</f>
        <v>32124.63</v>
      </c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119"/>
      <c r="EO197" s="116"/>
      <c r="EP197" s="116"/>
      <c r="EQ197" s="116"/>
      <c r="ER197" s="116"/>
      <c r="ES197" s="116"/>
      <c r="ET197" s="116"/>
      <c r="EU197" s="116"/>
      <c r="EV197" s="116"/>
      <c r="EW197" s="116"/>
      <c r="EX197" s="116"/>
      <c r="EY197" s="116"/>
      <c r="EZ197" s="116"/>
      <c r="FA197" s="116"/>
      <c r="FB197" s="116"/>
      <c r="FC197" s="116"/>
      <c r="FD197" s="116"/>
      <c r="FE197" s="117"/>
    </row>
    <row r="198" spans="1:161" ht="15" customHeight="1">
      <c r="A198" s="42"/>
      <c r="B198" s="43" t="s">
        <v>84</v>
      </c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12" t="s">
        <v>18</v>
      </c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53" t="s">
        <v>106</v>
      </c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  <c r="BJ198" s="153"/>
      <c r="BK198" s="153"/>
      <c r="BL198" s="153"/>
      <c r="BM198" s="12" t="s">
        <v>107</v>
      </c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 t="s">
        <v>106</v>
      </c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 t="s">
        <v>85</v>
      </c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21">
        <v>150000</v>
      </c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44">
        <f>DD198</f>
        <v>150000</v>
      </c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5"/>
      <c r="EN198" s="119"/>
      <c r="EO198" s="116"/>
      <c r="EP198" s="116"/>
      <c r="EQ198" s="116"/>
      <c r="ER198" s="116"/>
      <c r="ES198" s="116"/>
      <c r="ET198" s="116"/>
      <c r="EU198" s="116"/>
      <c r="EV198" s="116"/>
      <c r="EW198" s="116"/>
      <c r="EX198" s="116"/>
      <c r="EY198" s="116"/>
      <c r="EZ198" s="116"/>
      <c r="FA198" s="116"/>
      <c r="FB198" s="116"/>
      <c r="FC198" s="116"/>
      <c r="FD198" s="116"/>
      <c r="FE198" s="117"/>
    </row>
    <row r="199" spans="1:161" ht="21.75" customHeight="1">
      <c r="A199" s="42"/>
      <c r="B199" s="43" t="s">
        <v>86</v>
      </c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12" t="s">
        <v>18</v>
      </c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53" t="s">
        <v>106</v>
      </c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2" t="s">
        <v>107</v>
      </c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 t="s">
        <v>106</v>
      </c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 t="s">
        <v>23</v>
      </c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21">
        <v>200000</v>
      </c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6">
        <f>DD199</f>
        <v>200000</v>
      </c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119"/>
      <c r="EO199" s="116"/>
      <c r="EP199" s="116"/>
      <c r="EQ199" s="116"/>
      <c r="ER199" s="116"/>
      <c r="ES199" s="116"/>
      <c r="ET199" s="116"/>
      <c r="EU199" s="116"/>
      <c r="EV199" s="116"/>
      <c r="EW199" s="116"/>
      <c r="EX199" s="116"/>
      <c r="EY199" s="116"/>
      <c r="EZ199" s="116"/>
      <c r="FA199" s="116"/>
      <c r="FB199" s="116"/>
      <c r="FC199" s="116"/>
      <c r="FD199" s="116"/>
      <c r="FE199" s="117"/>
    </row>
    <row r="200" spans="1:167" ht="21" customHeight="1">
      <c r="A200" s="42"/>
      <c r="B200" s="43" t="s">
        <v>87</v>
      </c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12" t="s">
        <v>18</v>
      </c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53" t="s">
        <v>106</v>
      </c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  <c r="BJ200" s="153"/>
      <c r="BK200" s="153"/>
      <c r="BL200" s="153"/>
      <c r="BM200" s="12" t="s">
        <v>107</v>
      </c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 t="s">
        <v>106</v>
      </c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 t="s">
        <v>88</v>
      </c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21">
        <v>232525.98</v>
      </c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6">
        <f>DD200</f>
        <v>232525.98</v>
      </c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119"/>
      <c r="EO200" s="116"/>
      <c r="EP200" s="116"/>
      <c r="EQ200" s="116"/>
      <c r="ER200" s="116"/>
      <c r="ES200" s="116"/>
      <c r="ET200" s="116"/>
      <c r="EU200" s="116"/>
      <c r="EV200" s="116"/>
      <c r="EW200" s="116"/>
      <c r="EX200" s="116"/>
      <c r="EY200" s="116"/>
      <c r="EZ200" s="116"/>
      <c r="FA200" s="116"/>
      <c r="FB200" s="116"/>
      <c r="FC200" s="116"/>
      <c r="FD200" s="116"/>
      <c r="FE200" s="117"/>
      <c r="FK200" s="28"/>
    </row>
    <row r="201" spans="1:161" ht="21" customHeight="1">
      <c r="A201" s="46"/>
      <c r="B201" s="62" t="s">
        <v>40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135"/>
      <c r="AM201" s="135"/>
      <c r="AN201" s="135"/>
      <c r="AO201" s="135"/>
      <c r="AP201" s="135"/>
      <c r="AQ201" s="135"/>
      <c r="AR201" s="135"/>
      <c r="AS201" s="135"/>
      <c r="AT201" s="135"/>
      <c r="AU201" s="135"/>
      <c r="AV201" s="135"/>
      <c r="AW201" s="135"/>
      <c r="AX201" s="135"/>
      <c r="AY201" s="135"/>
      <c r="AZ201" s="135"/>
      <c r="BA201" s="135"/>
      <c r="BB201" s="135"/>
      <c r="BC201" s="135"/>
      <c r="BD201" s="135"/>
      <c r="BE201" s="135"/>
      <c r="BF201" s="135"/>
      <c r="BG201" s="135"/>
      <c r="BH201" s="135"/>
      <c r="BI201" s="135"/>
      <c r="BJ201" s="135"/>
      <c r="BK201" s="135"/>
      <c r="BL201" s="135"/>
      <c r="BM201" s="135"/>
      <c r="BN201" s="135"/>
      <c r="BO201" s="135"/>
      <c r="BP201" s="135"/>
      <c r="BQ201" s="135"/>
      <c r="BR201" s="135"/>
      <c r="BS201" s="135"/>
      <c r="BT201" s="135"/>
      <c r="BU201" s="135"/>
      <c r="BV201" s="135"/>
      <c r="BW201" s="135"/>
      <c r="BX201" s="135"/>
      <c r="BY201" s="135"/>
      <c r="BZ201" s="135"/>
      <c r="CA201" s="159"/>
      <c r="CB201" s="159"/>
      <c r="CC201" s="159"/>
      <c r="CD201" s="159"/>
      <c r="CE201" s="159"/>
      <c r="CF201" s="159"/>
      <c r="CG201" s="159"/>
      <c r="CH201" s="159"/>
      <c r="CI201" s="159"/>
      <c r="CJ201" s="159"/>
      <c r="CK201" s="159"/>
      <c r="CL201" s="159"/>
      <c r="CM201" s="159"/>
      <c r="CN201" s="159"/>
      <c r="CO201" s="135"/>
      <c r="CP201" s="135"/>
      <c r="CQ201" s="135"/>
      <c r="CR201" s="135"/>
      <c r="CS201" s="135"/>
      <c r="CT201" s="135"/>
      <c r="CU201" s="135"/>
      <c r="CV201" s="135"/>
      <c r="CW201" s="135"/>
      <c r="CX201" s="135"/>
      <c r="CY201" s="135"/>
      <c r="CZ201" s="135"/>
      <c r="DA201" s="135"/>
      <c r="DB201" s="135"/>
      <c r="DC201" s="135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159"/>
      <c r="DT201" s="159"/>
      <c r="DU201" s="159"/>
      <c r="DV201" s="159"/>
      <c r="DW201" s="159"/>
      <c r="DX201" s="159"/>
      <c r="DY201" s="159"/>
      <c r="DZ201" s="159"/>
      <c r="EA201" s="159"/>
      <c r="EB201" s="159"/>
      <c r="EC201" s="159"/>
      <c r="ED201" s="159"/>
      <c r="EE201" s="159"/>
      <c r="EF201" s="159"/>
      <c r="EG201" s="159"/>
      <c r="EH201" s="159"/>
      <c r="EI201" s="159"/>
      <c r="EJ201" s="159"/>
      <c r="EK201" s="159"/>
      <c r="EL201" s="159"/>
      <c r="EM201" s="160"/>
      <c r="EN201" s="161"/>
      <c r="EO201" s="162"/>
      <c r="EP201" s="162"/>
      <c r="EQ201" s="162"/>
      <c r="ER201" s="162"/>
      <c r="ES201" s="162"/>
      <c r="ET201" s="162"/>
      <c r="EU201" s="162"/>
      <c r="EV201" s="162"/>
      <c r="EW201" s="162"/>
      <c r="EX201" s="162"/>
      <c r="EY201" s="162"/>
      <c r="EZ201" s="162"/>
      <c r="FA201" s="162"/>
      <c r="FB201" s="162"/>
      <c r="FC201" s="162"/>
      <c r="FD201" s="162"/>
      <c r="FE201" s="163"/>
    </row>
    <row r="202" spans="1:163" s="7" customFormat="1" ht="45" customHeight="1">
      <c r="A202" s="164"/>
      <c r="B202" s="108" t="s">
        <v>115</v>
      </c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65"/>
      <c r="AM202" s="165"/>
      <c r="AN202" s="165"/>
      <c r="AO202" s="165"/>
      <c r="AP202" s="165"/>
      <c r="AQ202" s="165"/>
      <c r="AR202" s="165"/>
      <c r="AS202" s="165"/>
      <c r="AT202" s="165"/>
      <c r="AU202" s="165"/>
      <c r="AV202" s="165"/>
      <c r="AW202" s="165"/>
      <c r="AX202" s="165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14">
        <f>DD205+DD204</f>
        <v>2973.66</v>
      </c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>
        <f>DS204+DS205</f>
        <v>2973.66</v>
      </c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5"/>
      <c r="EN202" s="166"/>
      <c r="EO202" s="167"/>
      <c r="EP202" s="167"/>
      <c r="EQ202" s="167"/>
      <c r="ER202" s="167"/>
      <c r="ES202" s="167"/>
      <c r="ET202" s="167"/>
      <c r="EU202" s="167"/>
      <c r="EV202" s="167"/>
      <c r="EW202" s="167"/>
      <c r="EX202" s="167"/>
      <c r="EY202" s="167"/>
      <c r="EZ202" s="167"/>
      <c r="FA202" s="167"/>
      <c r="FB202" s="167"/>
      <c r="FC202" s="167"/>
      <c r="FD202" s="167"/>
      <c r="FE202" s="168"/>
      <c r="FG202" s="69">
        <f>DD15</f>
        <v>2973.66</v>
      </c>
    </row>
    <row r="203" spans="1:161" s="7" customFormat="1" ht="15" customHeight="1">
      <c r="A203" s="70"/>
      <c r="B203" s="71" t="s">
        <v>40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5"/>
      <c r="EN203" s="112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4"/>
    </row>
    <row r="204" spans="1:161" ht="30" customHeight="1" hidden="1">
      <c r="A204" s="42"/>
      <c r="B204" s="43" t="s">
        <v>82</v>
      </c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12" t="s">
        <v>18</v>
      </c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 t="s">
        <v>19</v>
      </c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 t="s">
        <v>107</v>
      </c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 t="s">
        <v>106</v>
      </c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 t="s">
        <v>22</v>
      </c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21">
        <v>0</v>
      </c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44">
        <f>DD204</f>
        <v>0</v>
      </c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5"/>
      <c r="EN204" s="119"/>
      <c r="EO204" s="116"/>
      <c r="EP204" s="116"/>
      <c r="EQ204" s="116"/>
      <c r="ER204" s="116"/>
      <c r="ES204" s="116"/>
      <c r="ET204" s="116"/>
      <c r="EU204" s="116"/>
      <c r="EV204" s="116"/>
      <c r="EW204" s="116"/>
      <c r="EX204" s="116"/>
      <c r="EY204" s="116"/>
      <c r="EZ204" s="116"/>
      <c r="FA204" s="116"/>
      <c r="FB204" s="116"/>
      <c r="FC204" s="116"/>
      <c r="FD204" s="116"/>
      <c r="FE204" s="117"/>
    </row>
    <row r="205" spans="1:167" ht="24" customHeight="1">
      <c r="A205" s="42"/>
      <c r="B205" s="43" t="s">
        <v>86</v>
      </c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12" t="s">
        <v>18</v>
      </c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53" t="s">
        <v>106</v>
      </c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2" t="s">
        <v>107</v>
      </c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 t="s">
        <v>106</v>
      </c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 t="s">
        <v>88</v>
      </c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21">
        <v>2973.66</v>
      </c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6">
        <f>DD205</f>
        <v>2973.66</v>
      </c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119"/>
      <c r="EO205" s="116"/>
      <c r="EP205" s="116"/>
      <c r="EQ205" s="116"/>
      <c r="ER205" s="116"/>
      <c r="ES205" s="116"/>
      <c r="ET205" s="116"/>
      <c r="EU205" s="116"/>
      <c r="EV205" s="116"/>
      <c r="EW205" s="116"/>
      <c r="EX205" s="116"/>
      <c r="EY205" s="116"/>
      <c r="EZ205" s="116"/>
      <c r="FA205" s="116"/>
      <c r="FB205" s="116"/>
      <c r="FC205" s="116"/>
      <c r="FD205" s="116"/>
      <c r="FE205" s="117"/>
      <c r="FK205" s="28"/>
    </row>
    <row r="206" spans="1:174" ht="88.5" customHeight="1">
      <c r="A206" s="42"/>
      <c r="B206" s="108" t="s">
        <v>116</v>
      </c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4">
        <f>DD211+DD212+DD213+DD214+DD221+DD222+DD223+DD224+DD225+DD226+DD227+DD219+DD220+DD215+DD228-(DD215+DD228)</f>
        <v>526005562.17</v>
      </c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>
        <f>DD206</f>
        <v>526005562.17</v>
      </c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5"/>
      <c r="EN206" s="119"/>
      <c r="EO206" s="116"/>
      <c r="EP206" s="116"/>
      <c r="EQ206" s="116"/>
      <c r="ER206" s="116"/>
      <c r="ES206" s="116"/>
      <c r="ET206" s="116"/>
      <c r="EU206" s="116"/>
      <c r="EV206" s="116"/>
      <c r="EW206" s="116"/>
      <c r="EX206" s="116"/>
      <c r="EY206" s="116"/>
      <c r="EZ206" s="116"/>
      <c r="FA206" s="116"/>
      <c r="FB206" s="116"/>
      <c r="FC206" s="116"/>
      <c r="FD206" s="116"/>
      <c r="FE206" s="117"/>
      <c r="FG206" s="28">
        <f>DD16+DD54</f>
        <v>526005562.16999996</v>
      </c>
      <c r="FK206" s="3" t="s">
        <v>117</v>
      </c>
      <c r="FR206" s="3">
        <v>453379753.1</v>
      </c>
    </row>
    <row r="207" spans="1:174" ht="13.5" customHeight="1">
      <c r="A207" s="42"/>
      <c r="B207" s="71" t="s">
        <v>40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6"/>
      <c r="EN207" s="24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25"/>
      <c r="FR207" s="171">
        <f>DD206-FR206</f>
        <v>72625809.07</v>
      </c>
    </row>
    <row r="208" spans="1:167" ht="21" customHeight="1">
      <c r="A208" s="42"/>
      <c r="B208" s="108" t="s">
        <v>118</v>
      </c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4">
        <f>DD211+DD212+DD213+DD214</f>
        <v>447124748.45000005</v>
      </c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>
        <f aca="true" t="shared" si="11" ref="DS208:DS235">DD208</f>
        <v>447124748.45000005</v>
      </c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5"/>
      <c r="EN208" s="132"/>
      <c r="EO208" s="116"/>
      <c r="EP208" s="116"/>
      <c r="EQ208" s="116"/>
      <c r="ER208" s="116"/>
      <c r="ES208" s="116"/>
      <c r="ET208" s="116"/>
      <c r="EU208" s="116"/>
      <c r="EV208" s="116"/>
      <c r="EW208" s="116"/>
      <c r="EX208" s="116"/>
      <c r="EY208" s="116"/>
      <c r="EZ208" s="116"/>
      <c r="FA208" s="116"/>
      <c r="FB208" s="116"/>
      <c r="FC208" s="116"/>
      <c r="FD208" s="116"/>
      <c r="FE208" s="117"/>
      <c r="FK208" s="28">
        <f>'[1]приложен-гб'!H9+'[1]приложен рд'!H9</f>
        <v>34517464.05</v>
      </c>
    </row>
    <row r="209" spans="1:167" ht="33" customHeight="1" hidden="1">
      <c r="A209" s="42"/>
      <c r="B209" s="43" t="s">
        <v>119</v>
      </c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21">
        <v>0</v>
      </c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>
        <f t="shared" si="11"/>
        <v>0</v>
      </c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6"/>
      <c r="EN209" s="119"/>
      <c r="EO209" s="116"/>
      <c r="EP209" s="116"/>
      <c r="EQ209" s="116"/>
      <c r="ER209" s="116"/>
      <c r="ES209" s="116"/>
      <c r="ET209" s="116"/>
      <c r="EU209" s="116"/>
      <c r="EV209" s="116"/>
      <c r="EW209" s="116"/>
      <c r="EX209" s="116"/>
      <c r="EY209" s="116"/>
      <c r="EZ209" s="116"/>
      <c r="FA209" s="116"/>
      <c r="FB209" s="116"/>
      <c r="FC209" s="116"/>
      <c r="FD209" s="116"/>
      <c r="FE209" s="117"/>
      <c r="FK209" s="28">
        <f>'[1]приложен-гб'!H10+'[1]приложен рд'!H10</f>
        <v>26547356.82</v>
      </c>
    </row>
    <row r="210" spans="1:167" ht="38.25" customHeight="1" hidden="1">
      <c r="A210" s="42"/>
      <c r="B210" s="43" t="s">
        <v>120</v>
      </c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21">
        <v>0</v>
      </c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>
        <f t="shared" si="11"/>
        <v>0</v>
      </c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6"/>
      <c r="EN210" s="119"/>
      <c r="EO210" s="116"/>
      <c r="EP210" s="116"/>
      <c r="EQ210" s="116"/>
      <c r="ER210" s="116"/>
      <c r="ES210" s="116"/>
      <c r="ET210" s="116"/>
      <c r="EU210" s="116"/>
      <c r="EV210" s="116"/>
      <c r="EW210" s="116"/>
      <c r="EX210" s="116"/>
      <c r="EY210" s="116"/>
      <c r="EZ210" s="116"/>
      <c r="FA210" s="116"/>
      <c r="FB210" s="116"/>
      <c r="FC210" s="116"/>
      <c r="FD210" s="116"/>
      <c r="FE210" s="117"/>
      <c r="FK210" s="28">
        <f>'[1]приложен-гб'!H11+'[1]приложен рд'!H11</f>
        <v>156784.85</v>
      </c>
    </row>
    <row r="211" spans="1:167" ht="30.75" customHeight="1">
      <c r="A211" s="42"/>
      <c r="B211" s="43" t="s">
        <v>67</v>
      </c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12" t="s">
        <v>18</v>
      </c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53" t="s">
        <v>106</v>
      </c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2" t="s">
        <v>71</v>
      </c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3">
        <v>323</v>
      </c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2" t="s">
        <v>68</v>
      </c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21">
        <f>274327828.11+264713.5+82847004.06</f>
        <v>357439545.67</v>
      </c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>
        <f t="shared" si="11"/>
        <v>357439545.67</v>
      </c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6"/>
      <c r="EN211" s="132"/>
      <c r="EO211" s="116"/>
      <c r="EP211" s="116"/>
      <c r="EQ211" s="116"/>
      <c r="ER211" s="116"/>
      <c r="ES211" s="116"/>
      <c r="ET211" s="116"/>
      <c r="EU211" s="116"/>
      <c r="EV211" s="116"/>
      <c r="EW211" s="116"/>
      <c r="EX211" s="116"/>
      <c r="EY211" s="116"/>
      <c r="EZ211" s="116"/>
      <c r="FA211" s="116"/>
      <c r="FB211" s="116"/>
      <c r="FC211" s="116"/>
      <c r="FD211" s="116"/>
      <c r="FE211" s="117"/>
      <c r="FK211" s="28">
        <f>'[1]приложен-гб'!H10+'[1]приложен рд'!H10</f>
        <v>26547356.82</v>
      </c>
    </row>
    <row r="212" spans="1:167" ht="20.25" customHeight="1">
      <c r="A212" s="42"/>
      <c r="B212" s="43" t="s">
        <v>83</v>
      </c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12" t="s">
        <v>18</v>
      </c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53" t="s">
        <v>106</v>
      </c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2" t="s">
        <v>71</v>
      </c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3">
        <v>323</v>
      </c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2" t="s">
        <v>25</v>
      </c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21">
        <v>8701720.6</v>
      </c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>
        <f t="shared" si="11"/>
        <v>8701720.6</v>
      </c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6"/>
      <c r="EN212" s="132"/>
      <c r="EO212" s="116"/>
      <c r="EP212" s="116"/>
      <c r="EQ212" s="116"/>
      <c r="ER212" s="116"/>
      <c r="ES212" s="116"/>
      <c r="ET212" s="116"/>
      <c r="EU212" s="116"/>
      <c r="EV212" s="116"/>
      <c r="EW212" s="116"/>
      <c r="EX212" s="116"/>
      <c r="EY212" s="116"/>
      <c r="EZ212" s="116"/>
      <c r="FA212" s="116"/>
      <c r="FB212" s="116"/>
      <c r="FC212" s="116"/>
      <c r="FD212" s="116"/>
      <c r="FE212" s="117"/>
      <c r="FK212" s="28">
        <f>'[1]приложен-гб'!H11+'[1]приложен рд'!H11</f>
        <v>156784.85</v>
      </c>
    </row>
    <row r="213" spans="1:167" ht="34.5" customHeight="1">
      <c r="A213" s="42"/>
      <c r="B213" s="43" t="s">
        <v>86</v>
      </c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12" t="s">
        <v>18</v>
      </c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53" t="s">
        <v>106</v>
      </c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2" t="s">
        <v>71</v>
      </c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3">
        <v>323</v>
      </c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2" t="s">
        <v>23</v>
      </c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21">
        <v>784569.95</v>
      </c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>
        <f t="shared" si="11"/>
        <v>784569.95</v>
      </c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6"/>
      <c r="EN213" s="132"/>
      <c r="EO213" s="116"/>
      <c r="EP213" s="116"/>
      <c r="EQ213" s="116"/>
      <c r="ER213" s="116"/>
      <c r="ES213" s="116"/>
      <c r="ET213" s="116"/>
      <c r="EU213" s="116"/>
      <c r="EV213" s="116"/>
      <c r="EW213" s="116"/>
      <c r="EX213" s="116"/>
      <c r="EY213" s="116"/>
      <c r="EZ213" s="116"/>
      <c r="FA213" s="116"/>
      <c r="FB213" s="116"/>
      <c r="FC213" s="116"/>
      <c r="FD213" s="116"/>
      <c r="FE213" s="117"/>
      <c r="FK213" s="28">
        <f>'[1]приложен-гб'!H12+'[1]приложен рд'!H12</f>
        <v>83312</v>
      </c>
    </row>
    <row r="214" spans="1:167" ht="35.25" customHeight="1">
      <c r="A214" s="42"/>
      <c r="B214" s="43" t="s">
        <v>87</v>
      </c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12" t="s">
        <v>18</v>
      </c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53" t="s">
        <v>106</v>
      </c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2" t="s">
        <v>71</v>
      </c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3">
        <v>323</v>
      </c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2" t="s">
        <v>88</v>
      </c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21">
        <v>80198912.23</v>
      </c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>
        <f t="shared" si="11"/>
        <v>80198912.23</v>
      </c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6"/>
      <c r="EN214" s="132"/>
      <c r="EO214" s="116"/>
      <c r="EP214" s="116"/>
      <c r="EQ214" s="116"/>
      <c r="ER214" s="116"/>
      <c r="ES214" s="116"/>
      <c r="ET214" s="116"/>
      <c r="EU214" s="116"/>
      <c r="EV214" s="116"/>
      <c r="EW214" s="116"/>
      <c r="EX214" s="116"/>
      <c r="EY214" s="116"/>
      <c r="EZ214" s="116"/>
      <c r="FA214" s="116"/>
      <c r="FB214" s="116"/>
      <c r="FC214" s="116"/>
      <c r="FD214" s="116"/>
      <c r="FE214" s="117"/>
      <c r="FK214" s="28">
        <f>'[1]приложен-гб'!H13+'[1]приложен рд'!H13</f>
        <v>7730010.38</v>
      </c>
    </row>
    <row r="215" spans="1:167" ht="35.25" customHeight="1">
      <c r="A215" s="42"/>
      <c r="B215" s="43" t="s">
        <v>89</v>
      </c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21">
        <v>0</v>
      </c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>
        <f t="shared" si="11"/>
        <v>0</v>
      </c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6"/>
      <c r="EN215" s="132"/>
      <c r="EO215" s="116"/>
      <c r="EP215" s="116"/>
      <c r="EQ215" s="116"/>
      <c r="ER215" s="116"/>
      <c r="ES215" s="116"/>
      <c r="ET215" s="116"/>
      <c r="EU215" s="116"/>
      <c r="EV215" s="116"/>
      <c r="EW215" s="116"/>
      <c r="EX215" s="116"/>
      <c r="EY215" s="116"/>
      <c r="EZ215" s="116"/>
      <c r="FA215" s="116"/>
      <c r="FB215" s="116"/>
      <c r="FC215" s="116"/>
      <c r="FD215" s="116"/>
      <c r="FE215" s="117"/>
      <c r="FG215" s="28">
        <f>DD215+DD228</f>
        <v>0</v>
      </c>
      <c r="FK215" s="28">
        <f>78551001.5-DD202</f>
        <v>78548027.84</v>
      </c>
    </row>
    <row r="216" spans="1:167" ht="20.25" customHeight="1">
      <c r="A216" s="42"/>
      <c r="B216" s="108" t="s">
        <v>121</v>
      </c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4">
        <f>DD219+DD220+DD221+DD222+DD223+DD224+DD225+DD226+DD227</f>
        <v>78880813.72</v>
      </c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>
        <f t="shared" si="11"/>
        <v>78880813.72</v>
      </c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5"/>
      <c r="EN216" s="132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7"/>
      <c r="FK216" s="28">
        <f>'[1]приложен-гб'!H14+'[1]приложен рд'!H14</f>
        <v>7793785.99</v>
      </c>
    </row>
    <row r="217" spans="1:161" ht="36.75" customHeight="1" hidden="1">
      <c r="A217" s="42"/>
      <c r="B217" s="43" t="s">
        <v>122</v>
      </c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21">
        <v>0</v>
      </c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>
        <f t="shared" si="11"/>
        <v>0</v>
      </c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6"/>
      <c r="EN217" s="132"/>
      <c r="EO217" s="116"/>
      <c r="EP217" s="116"/>
      <c r="EQ217" s="116"/>
      <c r="ER217" s="116"/>
      <c r="ES217" s="116"/>
      <c r="ET217" s="116"/>
      <c r="EU217" s="116"/>
      <c r="EV217" s="116"/>
      <c r="EW217" s="116"/>
      <c r="EX217" s="116"/>
      <c r="EY217" s="116"/>
      <c r="EZ217" s="116"/>
      <c r="FA217" s="116"/>
      <c r="FB217" s="116"/>
      <c r="FC217" s="116"/>
      <c r="FD217" s="116"/>
      <c r="FE217" s="117"/>
    </row>
    <row r="218" spans="1:161" ht="33" customHeight="1" hidden="1">
      <c r="A218" s="42"/>
      <c r="B218" s="43" t="s">
        <v>120</v>
      </c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21">
        <v>0</v>
      </c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>
        <f t="shared" si="11"/>
        <v>0</v>
      </c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6"/>
      <c r="EN218" s="132"/>
      <c r="EO218" s="116"/>
      <c r="EP218" s="116"/>
      <c r="EQ218" s="116"/>
      <c r="ER218" s="116"/>
      <c r="ES218" s="116"/>
      <c r="ET218" s="116"/>
      <c r="EU218" s="116"/>
      <c r="EV218" s="116"/>
      <c r="EW218" s="116"/>
      <c r="EX218" s="116"/>
      <c r="EY218" s="116"/>
      <c r="EZ218" s="116"/>
      <c r="FA218" s="116"/>
      <c r="FB218" s="116"/>
      <c r="FC218" s="116"/>
      <c r="FD218" s="116"/>
      <c r="FE218" s="117"/>
    </row>
    <row r="219" spans="1:167" ht="20.25" customHeight="1">
      <c r="A219" s="42"/>
      <c r="B219" s="43" t="s">
        <v>123</v>
      </c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12" t="s">
        <v>18</v>
      </c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53" t="s">
        <v>106</v>
      </c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2" t="s">
        <v>71</v>
      </c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3">
        <v>323</v>
      </c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2" t="s">
        <v>75</v>
      </c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21">
        <v>3489175.2</v>
      </c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>
        <f t="shared" si="11"/>
        <v>3489175.2</v>
      </c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6"/>
      <c r="EN219" s="132"/>
      <c r="EO219" s="116"/>
      <c r="EP219" s="116"/>
      <c r="EQ219" s="116"/>
      <c r="ER219" s="116"/>
      <c r="ES219" s="116"/>
      <c r="ET219" s="116"/>
      <c r="EU219" s="116"/>
      <c r="EV219" s="116"/>
      <c r="EW219" s="116"/>
      <c r="EX219" s="116"/>
      <c r="EY219" s="116"/>
      <c r="EZ219" s="116"/>
      <c r="FA219" s="116"/>
      <c r="FB219" s="116"/>
      <c r="FC219" s="116"/>
      <c r="FD219" s="116"/>
      <c r="FE219" s="117"/>
      <c r="FK219" s="28">
        <f>DD216-FK216</f>
        <v>71087027.73</v>
      </c>
    </row>
    <row r="220" spans="1:161" ht="20.25" customHeight="1">
      <c r="A220" s="42"/>
      <c r="B220" s="43" t="s">
        <v>124</v>
      </c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12" t="s">
        <v>18</v>
      </c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53" t="s">
        <v>106</v>
      </c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2" t="s">
        <v>71</v>
      </c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3">
        <v>323</v>
      </c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2" t="s">
        <v>77</v>
      </c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21">
        <v>649200</v>
      </c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>
        <f t="shared" si="11"/>
        <v>649200</v>
      </c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6"/>
      <c r="EN220" s="132"/>
      <c r="EO220" s="116"/>
      <c r="EP220" s="116"/>
      <c r="EQ220" s="116"/>
      <c r="ER220" s="116"/>
      <c r="ES220" s="116"/>
      <c r="ET220" s="116"/>
      <c r="EU220" s="116"/>
      <c r="EV220" s="116"/>
      <c r="EW220" s="116"/>
      <c r="EX220" s="116"/>
      <c r="EY220" s="116"/>
      <c r="EZ220" s="116"/>
      <c r="FA220" s="116"/>
      <c r="FB220" s="116"/>
      <c r="FC220" s="116"/>
      <c r="FD220" s="116"/>
      <c r="FE220" s="117"/>
    </row>
    <row r="221" spans="1:161" ht="20.25" customHeight="1">
      <c r="A221" s="42"/>
      <c r="B221" s="43" t="s">
        <v>125</v>
      </c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12" t="s">
        <v>18</v>
      </c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53" t="s">
        <v>106</v>
      </c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2" t="s">
        <v>71</v>
      </c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3">
        <v>323</v>
      </c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2" t="s">
        <v>79</v>
      </c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21">
        <v>22838199</v>
      </c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>
        <f t="shared" si="11"/>
        <v>22838199</v>
      </c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6"/>
      <c r="EN221" s="132"/>
      <c r="EO221" s="116"/>
      <c r="EP221" s="116"/>
      <c r="EQ221" s="116"/>
      <c r="ER221" s="116"/>
      <c r="ES221" s="116"/>
      <c r="ET221" s="116"/>
      <c r="EU221" s="116"/>
      <c r="EV221" s="116"/>
      <c r="EW221" s="116"/>
      <c r="EX221" s="116"/>
      <c r="EY221" s="116"/>
      <c r="EZ221" s="116"/>
      <c r="FA221" s="116"/>
      <c r="FB221" s="116"/>
      <c r="FC221" s="116"/>
      <c r="FD221" s="116"/>
      <c r="FE221" s="117"/>
    </row>
    <row r="222" spans="1:161" ht="29.25" customHeight="1">
      <c r="A222" s="42"/>
      <c r="B222" s="43" t="s">
        <v>126</v>
      </c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12" t="s">
        <v>18</v>
      </c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53" t="s">
        <v>106</v>
      </c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2" t="s">
        <v>71</v>
      </c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3">
        <v>323</v>
      </c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2" t="s">
        <v>81</v>
      </c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21">
        <v>0</v>
      </c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>
        <f t="shared" si="11"/>
        <v>0</v>
      </c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6"/>
      <c r="EN222" s="132"/>
      <c r="EO222" s="116"/>
      <c r="EP222" s="116"/>
      <c r="EQ222" s="116"/>
      <c r="ER222" s="116"/>
      <c r="ES222" s="116"/>
      <c r="ET222" s="116"/>
      <c r="EU222" s="116"/>
      <c r="EV222" s="116"/>
      <c r="EW222" s="116"/>
      <c r="EX222" s="116"/>
      <c r="EY222" s="116"/>
      <c r="EZ222" s="116"/>
      <c r="FA222" s="116"/>
      <c r="FB222" s="116"/>
      <c r="FC222" s="116"/>
      <c r="FD222" s="116"/>
      <c r="FE222" s="117"/>
    </row>
    <row r="223" spans="1:167" ht="35.25" customHeight="1">
      <c r="A223" s="42"/>
      <c r="B223" s="43" t="s">
        <v>127</v>
      </c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12" t="s">
        <v>18</v>
      </c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53" t="s">
        <v>106</v>
      </c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2" t="s">
        <v>71</v>
      </c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3">
        <v>323</v>
      </c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2" t="s">
        <v>22</v>
      </c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21">
        <v>7671551.59</v>
      </c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>
        <f t="shared" si="11"/>
        <v>7671551.59</v>
      </c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6"/>
      <c r="EN223" s="132"/>
      <c r="EO223" s="116"/>
      <c r="EP223" s="116"/>
      <c r="EQ223" s="116"/>
      <c r="ER223" s="116"/>
      <c r="ES223" s="116"/>
      <c r="ET223" s="116"/>
      <c r="EU223" s="116"/>
      <c r="EV223" s="116"/>
      <c r="EW223" s="116"/>
      <c r="EX223" s="116"/>
      <c r="EY223" s="116"/>
      <c r="EZ223" s="116"/>
      <c r="FA223" s="116"/>
      <c r="FB223" s="116"/>
      <c r="FC223" s="116"/>
      <c r="FD223" s="116"/>
      <c r="FE223" s="117"/>
      <c r="FK223" s="28">
        <f>FK224-DD224</f>
        <v>7274507.34</v>
      </c>
    </row>
    <row r="224" spans="1:167" ht="20.25" customHeight="1">
      <c r="A224" s="42"/>
      <c r="B224" s="43" t="s">
        <v>83</v>
      </c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12" t="s">
        <v>18</v>
      </c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53" t="s">
        <v>106</v>
      </c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2" t="s">
        <v>71</v>
      </c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3">
        <v>323</v>
      </c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2" t="s">
        <v>25</v>
      </c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21">
        <v>10548492.66</v>
      </c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>
        <f t="shared" si="11"/>
        <v>10548492.66</v>
      </c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6"/>
      <c r="EN224" s="132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7"/>
      <c r="FK224" s="28">
        <f>FK225+FK226</f>
        <v>17823000</v>
      </c>
    </row>
    <row r="225" spans="1:167" ht="34.5" customHeight="1">
      <c r="A225" s="42"/>
      <c r="B225" s="43" t="s">
        <v>128</v>
      </c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12" t="s">
        <v>18</v>
      </c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53" t="s">
        <v>106</v>
      </c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2" t="s">
        <v>71</v>
      </c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3">
        <v>323</v>
      </c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2" t="s">
        <v>85</v>
      </c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21">
        <v>16773060</v>
      </c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>
        <f t="shared" si="11"/>
        <v>16773060</v>
      </c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6"/>
      <c r="EN225" s="132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7"/>
      <c r="FK225" s="3">
        <v>8911500</v>
      </c>
    </row>
    <row r="226" spans="1:167" ht="35.25" customHeight="1">
      <c r="A226" s="42"/>
      <c r="B226" s="43" t="s">
        <v>86</v>
      </c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12" t="s">
        <v>18</v>
      </c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53" t="s">
        <v>106</v>
      </c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2" t="s">
        <v>71</v>
      </c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3">
        <v>323</v>
      </c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2" t="s">
        <v>23</v>
      </c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21">
        <v>6399417.5</v>
      </c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>
        <f t="shared" si="11"/>
        <v>6399417.5</v>
      </c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6"/>
      <c r="EN226" s="132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  <c r="EY226" s="116"/>
      <c r="EZ226" s="116"/>
      <c r="FA226" s="116"/>
      <c r="FB226" s="116"/>
      <c r="FC226" s="116"/>
      <c r="FD226" s="116"/>
      <c r="FE226" s="117"/>
      <c r="FG226" s="28"/>
      <c r="FK226" s="3">
        <f>FK225+FK30</f>
        <v>8911500</v>
      </c>
    </row>
    <row r="227" spans="1:161" ht="35.25" customHeight="1">
      <c r="A227" s="42"/>
      <c r="B227" s="43" t="s">
        <v>87</v>
      </c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12" t="s">
        <v>18</v>
      </c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53" t="s">
        <v>106</v>
      </c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2" t="s">
        <v>71</v>
      </c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3">
        <v>323</v>
      </c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2" t="s">
        <v>88</v>
      </c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21">
        <v>10511717.77</v>
      </c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>
        <f t="shared" si="11"/>
        <v>10511717.77</v>
      </c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6"/>
      <c r="EN227" s="132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7"/>
    </row>
    <row r="228" spans="1:167" ht="27" customHeight="1">
      <c r="A228" s="42"/>
      <c r="B228" s="43" t="s">
        <v>89</v>
      </c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21">
        <v>0</v>
      </c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>
        <f t="shared" si="11"/>
        <v>0</v>
      </c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6"/>
      <c r="EN228" s="132"/>
      <c r="EO228" s="116"/>
      <c r="EP228" s="116"/>
      <c r="EQ228" s="116"/>
      <c r="ER228" s="116"/>
      <c r="ES228" s="116"/>
      <c r="ET228" s="116"/>
      <c r="EU228" s="116"/>
      <c r="EV228" s="116"/>
      <c r="EW228" s="116"/>
      <c r="EX228" s="116"/>
      <c r="EY228" s="116"/>
      <c r="EZ228" s="116"/>
      <c r="FA228" s="116"/>
      <c r="FB228" s="116"/>
      <c r="FC228" s="116"/>
      <c r="FD228" s="116"/>
      <c r="FE228" s="117"/>
      <c r="FK228" s="28">
        <f>78551001.5-DD216</f>
        <v>-329812.2199999988</v>
      </c>
    </row>
    <row r="229" spans="1:167" ht="46.5" customHeight="1">
      <c r="A229" s="172" t="s">
        <v>129</v>
      </c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4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4">
        <f>DD230+DD231+DD232+DD233</f>
        <v>10045884.47</v>
      </c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>
        <f t="shared" si="11"/>
        <v>10045884.47</v>
      </c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5"/>
      <c r="EN229" s="24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25"/>
      <c r="FG229" s="28">
        <f>DD21+DD56</f>
        <v>10045884.47</v>
      </c>
      <c r="FK229" s="28"/>
    </row>
    <row r="230" spans="1:167" ht="30.75" customHeight="1">
      <c r="A230" s="42"/>
      <c r="B230" s="43" t="s">
        <v>67</v>
      </c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12" t="s">
        <v>18</v>
      </c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 t="s">
        <v>106</v>
      </c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 t="s">
        <v>107</v>
      </c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22">
        <v>0</v>
      </c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12" t="s">
        <v>68</v>
      </c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21">
        <f>4318179.3+1281155.37</f>
        <v>5599334.67</v>
      </c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>
        <f t="shared" si="11"/>
        <v>5599334.67</v>
      </c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6"/>
      <c r="EN230" s="132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7"/>
      <c r="FK230" s="28">
        <f>'[1]приложен-гб'!H29+'[1]приложен рд'!G29</f>
        <v>323349.3</v>
      </c>
    </row>
    <row r="231" spans="1:167" ht="20.25" customHeight="1">
      <c r="A231" s="42"/>
      <c r="B231" s="43" t="s">
        <v>83</v>
      </c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12" t="s">
        <v>18</v>
      </c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 t="s">
        <v>106</v>
      </c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 t="s">
        <v>107</v>
      </c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22">
        <v>0</v>
      </c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12" t="s">
        <v>25</v>
      </c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21">
        <v>734872</v>
      </c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>
        <f t="shared" si="11"/>
        <v>734872</v>
      </c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6"/>
      <c r="EN231" s="132"/>
      <c r="EO231" s="116"/>
      <c r="EP231" s="116"/>
      <c r="EQ231" s="116"/>
      <c r="ER231" s="116"/>
      <c r="ES231" s="116"/>
      <c r="ET231" s="116"/>
      <c r="EU231" s="116"/>
      <c r="EV231" s="116"/>
      <c r="EW231" s="116"/>
      <c r="EX231" s="116"/>
      <c r="EY231" s="116"/>
      <c r="EZ231" s="116"/>
      <c r="FA231" s="116"/>
      <c r="FB231" s="116"/>
      <c r="FC231" s="116"/>
      <c r="FD231" s="116"/>
      <c r="FE231" s="117"/>
      <c r="FK231" s="28">
        <f>FK234+FK235</f>
        <v>75061826.3</v>
      </c>
    </row>
    <row r="232" spans="1:167" ht="35.25" customHeight="1">
      <c r="A232" s="42"/>
      <c r="B232" s="43" t="s">
        <v>86</v>
      </c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12" t="s">
        <v>18</v>
      </c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 t="s">
        <v>106</v>
      </c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 t="s">
        <v>107</v>
      </c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22">
        <v>0</v>
      </c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12" t="s">
        <v>23</v>
      </c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21">
        <v>2014597.87</v>
      </c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>
        <f t="shared" si="11"/>
        <v>2014597.87</v>
      </c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6"/>
      <c r="EN232" s="132"/>
      <c r="EO232" s="116"/>
      <c r="EP232" s="116"/>
      <c r="EQ232" s="116"/>
      <c r="ER232" s="116"/>
      <c r="ES232" s="116"/>
      <c r="ET232" s="116"/>
      <c r="EU232" s="116"/>
      <c r="EV232" s="116"/>
      <c r="EW232" s="116"/>
      <c r="EX232" s="116"/>
      <c r="EY232" s="116"/>
      <c r="EZ232" s="116"/>
      <c r="FA232" s="116"/>
      <c r="FB232" s="116"/>
      <c r="FC232" s="116"/>
      <c r="FD232" s="116"/>
      <c r="FE232" s="117"/>
      <c r="FK232" s="3">
        <f>FK231+FK36</f>
        <v>75061826.3</v>
      </c>
    </row>
    <row r="233" spans="1:161" ht="35.25" customHeight="1">
      <c r="A233" s="42"/>
      <c r="B233" s="43" t="s">
        <v>87</v>
      </c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12" t="s">
        <v>18</v>
      </c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 t="s">
        <v>106</v>
      </c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 t="s">
        <v>107</v>
      </c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22">
        <v>0</v>
      </c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12" t="s">
        <v>88</v>
      </c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21">
        <v>1697079.93</v>
      </c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>
        <f t="shared" si="11"/>
        <v>1697079.93</v>
      </c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6"/>
      <c r="EN233" s="175"/>
      <c r="EO233" s="162"/>
      <c r="EP233" s="162"/>
      <c r="EQ233" s="162"/>
      <c r="ER233" s="162"/>
      <c r="ES233" s="162"/>
      <c r="ET233" s="162"/>
      <c r="EU233" s="162"/>
      <c r="EV233" s="162"/>
      <c r="EW233" s="162"/>
      <c r="EX233" s="162"/>
      <c r="EY233" s="162"/>
      <c r="EZ233" s="162"/>
      <c r="FA233" s="162"/>
      <c r="FB233" s="162"/>
      <c r="FC233" s="162"/>
      <c r="FD233" s="162"/>
      <c r="FE233" s="163"/>
    </row>
    <row r="234" spans="1:167" ht="24.75" customHeight="1">
      <c r="A234" s="42"/>
      <c r="B234" s="43" t="s">
        <v>89</v>
      </c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21">
        <v>0</v>
      </c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>
        <f t="shared" si="11"/>
        <v>0</v>
      </c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6"/>
      <c r="EN234" s="176"/>
      <c r="EO234" s="177"/>
      <c r="EP234" s="177"/>
      <c r="EQ234" s="177"/>
      <c r="ER234" s="177"/>
      <c r="ES234" s="177"/>
      <c r="ET234" s="177"/>
      <c r="EU234" s="177"/>
      <c r="EV234" s="177"/>
      <c r="EW234" s="177"/>
      <c r="EX234" s="177"/>
      <c r="EY234" s="177"/>
      <c r="EZ234" s="177"/>
      <c r="FA234" s="177"/>
      <c r="FB234" s="177"/>
      <c r="FC234" s="177"/>
      <c r="FD234" s="177"/>
      <c r="FE234" s="178"/>
      <c r="FK234" s="28">
        <f>78551001.5-DD219</f>
        <v>75061826.3</v>
      </c>
    </row>
    <row r="235" spans="1:161" ht="137.25" customHeight="1" hidden="1">
      <c r="A235" s="42"/>
      <c r="B235" s="108" t="s">
        <v>130</v>
      </c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4">
        <f>DD237+DD238</f>
        <v>0</v>
      </c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>
        <f t="shared" si="11"/>
        <v>0</v>
      </c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</row>
    <row r="236" spans="1:161" ht="20.25" customHeight="1" hidden="1">
      <c r="A236" s="42"/>
      <c r="B236" s="71" t="s">
        <v>40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</row>
    <row r="237" spans="1:161" ht="31.5" customHeight="1" hidden="1">
      <c r="A237" s="42"/>
      <c r="B237" s="43" t="s">
        <v>67</v>
      </c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12" t="s">
        <v>18</v>
      </c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 t="s">
        <v>19</v>
      </c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 t="s">
        <v>70</v>
      </c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3">
        <v>323</v>
      </c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2" t="s">
        <v>68</v>
      </c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21">
        <v>0</v>
      </c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>
        <f>DD237</f>
        <v>0</v>
      </c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</row>
    <row r="238" spans="1:161" ht="30.75" customHeight="1" hidden="1">
      <c r="A238" s="42"/>
      <c r="B238" s="43" t="s">
        <v>87</v>
      </c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12" t="s">
        <v>18</v>
      </c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 t="s">
        <v>19</v>
      </c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 t="s">
        <v>70</v>
      </c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3">
        <v>323</v>
      </c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2" t="s">
        <v>88</v>
      </c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21">
        <v>0</v>
      </c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>
        <f>DD238</f>
        <v>0</v>
      </c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</row>
    <row r="239" spans="1:161" ht="30.75" customHeight="1" hidden="1">
      <c r="A239" s="42"/>
      <c r="B239" s="43" t="s">
        <v>89</v>
      </c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</row>
    <row r="240" spans="1:161" ht="26.25" customHeight="1" hidden="1">
      <c r="A240" s="42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6"/>
      <c r="AL240" s="97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9"/>
      <c r="AY240" s="97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9"/>
      <c r="BM240" s="97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9"/>
      <c r="CA240" s="100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2"/>
      <c r="CO240" s="97"/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9"/>
      <c r="DD240" s="100"/>
      <c r="DE240" s="101"/>
      <c r="DF240" s="101"/>
      <c r="DG240" s="101"/>
      <c r="DH240" s="101"/>
      <c r="DI240" s="101"/>
      <c r="DJ240" s="101"/>
      <c r="DK240" s="101"/>
      <c r="DL240" s="101"/>
      <c r="DM240" s="101"/>
      <c r="DN240" s="101"/>
      <c r="DO240" s="101"/>
      <c r="DP240" s="101"/>
      <c r="DQ240" s="101"/>
      <c r="DR240" s="102"/>
      <c r="DS240" s="100"/>
      <c r="DT240" s="101"/>
      <c r="DU240" s="101"/>
      <c r="DV240" s="101"/>
      <c r="DW240" s="101"/>
      <c r="DX240" s="101"/>
      <c r="DY240" s="101"/>
      <c r="DZ240" s="101"/>
      <c r="EA240" s="101"/>
      <c r="EB240" s="101"/>
      <c r="EC240" s="101"/>
      <c r="ED240" s="101"/>
      <c r="EE240" s="101"/>
      <c r="EF240" s="101"/>
      <c r="EG240" s="101"/>
      <c r="EH240" s="101"/>
      <c r="EI240" s="101"/>
      <c r="EJ240" s="101"/>
      <c r="EK240" s="101"/>
      <c r="EL240" s="101"/>
      <c r="EM240" s="102"/>
      <c r="EN240" s="100"/>
      <c r="EO240" s="101"/>
      <c r="EP240" s="101"/>
      <c r="EQ240" s="101"/>
      <c r="ER240" s="101"/>
      <c r="ES240" s="101"/>
      <c r="ET240" s="101"/>
      <c r="EU240" s="101"/>
      <c r="EV240" s="101"/>
      <c r="EW240" s="101"/>
      <c r="EX240" s="101"/>
      <c r="EY240" s="101"/>
      <c r="EZ240" s="101"/>
      <c r="FA240" s="101"/>
      <c r="FB240" s="101"/>
      <c r="FC240" s="101"/>
      <c r="FD240" s="101"/>
      <c r="FE240" s="102"/>
    </row>
    <row r="241" spans="1:167" ht="154.5" customHeight="1" hidden="1">
      <c r="A241" s="42"/>
      <c r="B241" s="108" t="s">
        <v>131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4">
        <f>DD243+DD244+DD245+DD246+DD247+DD248+DD249</f>
        <v>0</v>
      </c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>
        <f>DD241</f>
        <v>0</v>
      </c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K241" s="3" t="s">
        <v>132</v>
      </c>
    </row>
    <row r="242" spans="1:161" ht="24.75" customHeight="1" hidden="1">
      <c r="A242" s="42"/>
      <c r="B242" s="71" t="s">
        <v>40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</row>
    <row r="243" spans="1:161" ht="21.75" customHeight="1" hidden="1">
      <c r="A243" s="42"/>
      <c r="B243" s="43" t="s">
        <v>74</v>
      </c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12" t="s">
        <v>18</v>
      </c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 t="s">
        <v>19</v>
      </c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 t="s">
        <v>133</v>
      </c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3">
        <v>612</v>
      </c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2" t="s">
        <v>75</v>
      </c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21">
        <v>0</v>
      </c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>
        <f aca="true" t="shared" si="12" ref="DS243:DS249">DD243</f>
        <v>0</v>
      </c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</row>
    <row r="244" spans="1:161" ht="12.75" customHeight="1" hidden="1">
      <c r="A244" s="42"/>
      <c r="B244" s="43" t="s">
        <v>76</v>
      </c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12" t="s">
        <v>18</v>
      </c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 t="s">
        <v>19</v>
      </c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 t="s">
        <v>133</v>
      </c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3">
        <v>612</v>
      </c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2" t="s">
        <v>77</v>
      </c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21">
        <v>0</v>
      </c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>
        <f t="shared" si="12"/>
        <v>0</v>
      </c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</row>
    <row r="245" spans="1:161" ht="31.5" customHeight="1" hidden="1">
      <c r="A245" s="42"/>
      <c r="B245" s="43" t="s">
        <v>80</v>
      </c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12" t="s">
        <v>18</v>
      </c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 t="s">
        <v>19</v>
      </c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 t="s">
        <v>133</v>
      </c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3">
        <v>612</v>
      </c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2" t="s">
        <v>81</v>
      </c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21">
        <v>0</v>
      </c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>
        <f t="shared" si="12"/>
        <v>0</v>
      </c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</row>
    <row r="246" spans="1:161" ht="28.5" customHeight="1" hidden="1">
      <c r="A246" s="42"/>
      <c r="B246" s="43" t="s">
        <v>82</v>
      </c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12" t="s">
        <v>18</v>
      </c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 t="s">
        <v>19</v>
      </c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 t="s">
        <v>133</v>
      </c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3">
        <v>612</v>
      </c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2" t="s">
        <v>22</v>
      </c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21">
        <v>0</v>
      </c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>
        <f t="shared" si="12"/>
        <v>0</v>
      </c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ht="21" customHeight="1" hidden="1">
      <c r="A247" s="42"/>
      <c r="B247" s="43" t="s">
        <v>83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12" t="s">
        <v>18</v>
      </c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 t="s">
        <v>19</v>
      </c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 t="s">
        <v>133</v>
      </c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3">
        <v>612</v>
      </c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2" t="s">
        <v>25</v>
      </c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21">
        <v>0</v>
      </c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>
        <f t="shared" si="12"/>
        <v>0</v>
      </c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</row>
    <row r="248" spans="1:161" ht="18" customHeight="1" hidden="1">
      <c r="A248" s="42"/>
      <c r="B248" s="43" t="s">
        <v>84</v>
      </c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12" t="s">
        <v>18</v>
      </c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 t="s">
        <v>19</v>
      </c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 t="s">
        <v>133</v>
      </c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3">
        <v>612</v>
      </c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2" t="s">
        <v>85</v>
      </c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21">
        <v>0</v>
      </c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>
        <f t="shared" si="12"/>
        <v>0</v>
      </c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ht="29.25" customHeight="1" hidden="1">
      <c r="A249" s="42"/>
      <c r="B249" s="43" t="s">
        <v>87</v>
      </c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12" t="s">
        <v>18</v>
      </c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 t="s">
        <v>19</v>
      </c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 t="s">
        <v>133</v>
      </c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3">
        <v>612</v>
      </c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2" t="s">
        <v>88</v>
      </c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21">
        <v>0</v>
      </c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>
        <f t="shared" si="12"/>
        <v>0</v>
      </c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</row>
    <row r="250" spans="1:161" ht="29.25" customHeight="1" hidden="1">
      <c r="A250" s="42"/>
      <c r="B250" s="43" t="s">
        <v>89</v>
      </c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</row>
    <row r="251" spans="1:161" ht="29.25" customHeight="1" hidden="1">
      <c r="A251" s="42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6"/>
      <c r="AL251" s="97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9"/>
      <c r="AY251" s="97"/>
      <c r="AZ251" s="98"/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9"/>
      <c r="BM251" s="97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9"/>
      <c r="CA251" s="100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2"/>
      <c r="CO251" s="97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9"/>
      <c r="DD251" s="100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  <c r="DR251" s="102"/>
      <c r="DS251" s="100"/>
      <c r="DT251" s="101"/>
      <c r="DU251" s="101"/>
      <c r="DV251" s="101"/>
      <c r="DW251" s="101"/>
      <c r="DX251" s="101"/>
      <c r="DY251" s="101"/>
      <c r="DZ251" s="101"/>
      <c r="EA251" s="101"/>
      <c r="EB251" s="101"/>
      <c r="EC251" s="101"/>
      <c r="ED251" s="101"/>
      <c r="EE251" s="101"/>
      <c r="EF251" s="101"/>
      <c r="EG251" s="101"/>
      <c r="EH251" s="101"/>
      <c r="EI251" s="101"/>
      <c r="EJ251" s="101"/>
      <c r="EK251" s="101"/>
      <c r="EL251" s="101"/>
      <c r="EM251" s="102"/>
      <c r="EN251" s="100"/>
      <c r="EO251" s="101"/>
      <c r="EP251" s="101"/>
      <c r="EQ251" s="101"/>
      <c r="ER251" s="101"/>
      <c r="ES251" s="101"/>
      <c r="ET251" s="101"/>
      <c r="EU251" s="101"/>
      <c r="EV251" s="101"/>
      <c r="EW251" s="101"/>
      <c r="EX251" s="101"/>
      <c r="EY251" s="101"/>
      <c r="EZ251" s="101"/>
      <c r="FA251" s="101"/>
      <c r="FB251" s="101"/>
      <c r="FC251" s="101"/>
      <c r="FD251" s="101"/>
      <c r="FE251" s="102"/>
    </row>
    <row r="252" spans="1:167" ht="132" customHeight="1" hidden="1">
      <c r="A252" s="42"/>
      <c r="B252" s="108" t="s">
        <v>134</v>
      </c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4">
        <f>DD254+DD255+DD256+DD257</f>
        <v>0</v>
      </c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>
        <f>DD252</f>
        <v>0</v>
      </c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K252" s="3" t="s">
        <v>132</v>
      </c>
    </row>
    <row r="253" spans="1:161" ht="20.25" customHeight="1" hidden="1">
      <c r="A253" s="42"/>
      <c r="B253" s="71" t="s">
        <v>40</v>
      </c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</row>
    <row r="254" spans="1:161" ht="31.5" customHeight="1" hidden="1">
      <c r="A254" s="42"/>
      <c r="B254" s="43" t="s">
        <v>67</v>
      </c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12" t="s">
        <v>18</v>
      </c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 t="s">
        <v>19</v>
      </c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 t="s">
        <v>72</v>
      </c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3">
        <v>323</v>
      </c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2" t="s">
        <v>68</v>
      </c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21">
        <v>0</v>
      </c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>
        <f>DD254</f>
        <v>0</v>
      </c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</row>
    <row r="255" spans="1:161" ht="21.75" customHeight="1" hidden="1">
      <c r="A255" s="42"/>
      <c r="B255" s="43" t="s">
        <v>83</v>
      </c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12" t="s">
        <v>18</v>
      </c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 t="s">
        <v>19</v>
      </c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 t="s">
        <v>72</v>
      </c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3">
        <v>323</v>
      </c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2" t="s">
        <v>25</v>
      </c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21">
        <v>0</v>
      </c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>
        <f>DD255</f>
        <v>0</v>
      </c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</row>
    <row r="256" spans="1:161" ht="30.75" customHeight="1" hidden="1">
      <c r="A256" s="42"/>
      <c r="B256" s="43" t="s">
        <v>86</v>
      </c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12" t="s">
        <v>18</v>
      </c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 t="s">
        <v>19</v>
      </c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 t="s">
        <v>72</v>
      </c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3">
        <v>323</v>
      </c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2" t="s">
        <v>23</v>
      </c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21">
        <v>0</v>
      </c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>
        <f>DD256</f>
        <v>0</v>
      </c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</row>
    <row r="257" spans="1:161" ht="30.75" customHeight="1" hidden="1">
      <c r="A257" s="42"/>
      <c r="B257" s="43" t="s">
        <v>87</v>
      </c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12" t="s">
        <v>18</v>
      </c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 t="s">
        <v>19</v>
      </c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 t="s">
        <v>72</v>
      </c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3">
        <v>323</v>
      </c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2" t="s">
        <v>88</v>
      </c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21">
        <v>0</v>
      </c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>
        <f>DD257</f>
        <v>0</v>
      </c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</row>
    <row r="258" spans="1:161" ht="30.75" customHeight="1" hidden="1">
      <c r="A258" s="42"/>
      <c r="B258" s="43" t="s">
        <v>89</v>
      </c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</row>
    <row r="259" spans="2:161" ht="24" customHeight="1" hidden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  <c r="AZ259" s="154"/>
      <c r="BA259" s="154"/>
      <c r="BB259" s="154"/>
      <c r="BC259" s="154"/>
      <c r="BD259" s="154"/>
      <c r="BE259" s="154"/>
      <c r="BF259" s="154"/>
      <c r="BG259" s="154"/>
      <c r="BH259" s="154"/>
      <c r="BI259" s="154"/>
      <c r="BJ259" s="154"/>
      <c r="BK259" s="154"/>
      <c r="BL259" s="154"/>
      <c r="BM259" s="154"/>
      <c r="BN259" s="154"/>
      <c r="BO259" s="154"/>
      <c r="BP259" s="154"/>
      <c r="BQ259" s="154"/>
      <c r="BR259" s="154"/>
      <c r="BS259" s="154"/>
      <c r="BT259" s="154"/>
      <c r="BU259" s="154"/>
      <c r="BV259" s="154"/>
      <c r="BW259" s="154"/>
      <c r="BX259" s="154"/>
      <c r="BY259" s="154"/>
      <c r="BZ259" s="154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4"/>
      <c r="CP259" s="154"/>
      <c r="CQ259" s="154"/>
      <c r="CR259" s="154"/>
      <c r="CS259" s="154"/>
      <c r="CT259" s="154"/>
      <c r="CU259" s="154"/>
      <c r="CV259" s="154"/>
      <c r="CW259" s="154"/>
      <c r="CX259" s="154"/>
      <c r="CY259" s="154"/>
      <c r="CZ259" s="154"/>
      <c r="DA259" s="154"/>
      <c r="DB259" s="154"/>
      <c r="DC259" s="154"/>
      <c r="DD259" s="155"/>
      <c r="DE259" s="155"/>
      <c r="DF259" s="155"/>
      <c r="DG259" s="155"/>
      <c r="DH259" s="155"/>
      <c r="DI259" s="155"/>
      <c r="DJ259" s="155"/>
      <c r="DK259" s="155"/>
      <c r="DL259" s="155"/>
      <c r="DM259" s="155"/>
      <c r="DN259" s="155"/>
      <c r="DO259" s="155"/>
      <c r="DP259" s="155"/>
      <c r="DQ259" s="155"/>
      <c r="DR259" s="155"/>
      <c r="DS259" s="155"/>
      <c r="DT259" s="155"/>
      <c r="DU259" s="155"/>
      <c r="DV259" s="155"/>
      <c r="DW259" s="155"/>
      <c r="DX259" s="155"/>
      <c r="DY259" s="155"/>
      <c r="DZ259" s="155"/>
      <c r="EA259" s="155"/>
      <c r="EB259" s="155"/>
      <c r="EC259" s="155"/>
      <c r="ED259" s="155"/>
      <c r="EE259" s="155"/>
      <c r="EF259" s="155"/>
      <c r="EG259" s="155"/>
      <c r="EH259" s="155"/>
      <c r="EI259" s="155"/>
      <c r="EJ259" s="155"/>
      <c r="EK259" s="155"/>
      <c r="EL259" s="155"/>
      <c r="EM259" s="155"/>
      <c r="EN259" s="155"/>
      <c r="EO259" s="155"/>
      <c r="EP259" s="155"/>
      <c r="EQ259" s="155"/>
      <c r="ER259" s="155"/>
      <c r="ES259" s="155"/>
      <c r="ET259" s="155"/>
      <c r="EU259" s="155"/>
      <c r="EV259" s="155"/>
      <c r="EW259" s="155"/>
      <c r="EX259" s="155"/>
      <c r="EY259" s="155"/>
      <c r="EZ259" s="155"/>
      <c r="FA259" s="155"/>
      <c r="FB259" s="155"/>
      <c r="FC259" s="155"/>
      <c r="FD259" s="155"/>
      <c r="FE259" s="155"/>
    </row>
    <row r="260" spans="1:167" ht="105.75" customHeight="1" hidden="1">
      <c r="A260" s="42"/>
      <c r="B260" s="108" t="s">
        <v>135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4">
        <f>DD262+DD263+DD264+DD265</f>
        <v>0</v>
      </c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>
        <f>DD260</f>
        <v>0</v>
      </c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K260" s="3" t="s">
        <v>132</v>
      </c>
    </row>
    <row r="261" spans="1:161" ht="20.25" customHeight="1" hidden="1">
      <c r="A261" s="42"/>
      <c r="B261" s="71" t="s">
        <v>40</v>
      </c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</row>
    <row r="262" spans="1:161" ht="31.5" customHeight="1" hidden="1">
      <c r="A262" s="42"/>
      <c r="B262" s="43" t="s">
        <v>67</v>
      </c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12" t="s">
        <v>18</v>
      </c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 t="s">
        <v>19</v>
      </c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 t="s">
        <v>136</v>
      </c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3">
        <v>323</v>
      </c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2" t="s">
        <v>68</v>
      </c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21">
        <v>0</v>
      </c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>
        <f>DD262</f>
        <v>0</v>
      </c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</row>
    <row r="263" spans="1:161" ht="21.75" customHeight="1" hidden="1">
      <c r="A263" s="42"/>
      <c r="B263" s="43" t="s">
        <v>83</v>
      </c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12" t="s">
        <v>18</v>
      </c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 t="s">
        <v>19</v>
      </c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 t="s">
        <v>136</v>
      </c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3">
        <v>323</v>
      </c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2" t="s">
        <v>25</v>
      </c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21">
        <v>0</v>
      </c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>
        <f>DD263</f>
        <v>0</v>
      </c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</row>
    <row r="264" spans="1:161" ht="30.75" customHeight="1" hidden="1">
      <c r="A264" s="42"/>
      <c r="B264" s="43" t="s">
        <v>86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12" t="s">
        <v>18</v>
      </c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 t="s">
        <v>19</v>
      </c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 t="s">
        <v>136</v>
      </c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3">
        <v>323</v>
      </c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2" t="s">
        <v>23</v>
      </c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21">
        <v>0</v>
      </c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>
        <f>DD264</f>
        <v>0</v>
      </c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</row>
    <row r="265" spans="1:161" ht="30.75" customHeight="1" hidden="1">
      <c r="A265" s="42"/>
      <c r="B265" s="43" t="s">
        <v>87</v>
      </c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12" t="s">
        <v>18</v>
      </c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 t="s">
        <v>19</v>
      </c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 t="s">
        <v>136</v>
      </c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3">
        <v>323</v>
      </c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2" t="s">
        <v>88</v>
      </c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21">
        <v>0</v>
      </c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>
        <f>DD265</f>
        <v>0</v>
      </c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</row>
    <row r="266" spans="1:161" ht="30.75" customHeight="1" hidden="1">
      <c r="A266" s="42"/>
      <c r="B266" s="43" t="s">
        <v>89</v>
      </c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79"/>
      <c r="DE266" s="179"/>
      <c r="DF266" s="179"/>
      <c r="DG266" s="179"/>
      <c r="DH266" s="179"/>
      <c r="DI266" s="179"/>
      <c r="DJ266" s="179"/>
      <c r="DK266" s="179"/>
      <c r="DL266" s="179"/>
      <c r="DM266" s="179"/>
      <c r="DN266" s="179"/>
      <c r="DO266" s="179"/>
      <c r="DP266" s="179"/>
      <c r="DQ266" s="179"/>
      <c r="DR266" s="179"/>
      <c r="DS266" s="179"/>
      <c r="DT266" s="179"/>
      <c r="DU266" s="179"/>
      <c r="DV266" s="179"/>
      <c r="DW266" s="179"/>
      <c r="DX266" s="179"/>
      <c r="DY266" s="179"/>
      <c r="DZ266" s="179"/>
      <c r="EA266" s="179"/>
      <c r="EB266" s="179"/>
      <c r="EC266" s="179"/>
      <c r="ED266" s="179"/>
      <c r="EE266" s="179"/>
      <c r="EF266" s="179"/>
      <c r="EG266" s="179"/>
      <c r="EH266" s="179"/>
      <c r="EI266" s="179"/>
      <c r="EJ266" s="179"/>
      <c r="EK266" s="179"/>
      <c r="EL266" s="179"/>
      <c r="EM266" s="179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</row>
    <row r="267" spans="2:161" ht="25.5" customHeight="1" hidden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  <c r="AZ267" s="154"/>
      <c r="BA267" s="154"/>
      <c r="BB267" s="154"/>
      <c r="BC267" s="154"/>
      <c r="BD267" s="154"/>
      <c r="BE267" s="154"/>
      <c r="BF267" s="154"/>
      <c r="BG267" s="154"/>
      <c r="BH267" s="154"/>
      <c r="BI267" s="154"/>
      <c r="BJ267" s="154"/>
      <c r="BK267" s="154"/>
      <c r="BL267" s="154"/>
      <c r="BM267" s="154"/>
      <c r="BN267" s="154"/>
      <c r="BO267" s="154"/>
      <c r="BP267" s="154"/>
      <c r="BQ267" s="154"/>
      <c r="BR267" s="154"/>
      <c r="BS267" s="154"/>
      <c r="BT267" s="154"/>
      <c r="BU267" s="154"/>
      <c r="BV267" s="154"/>
      <c r="BW267" s="154"/>
      <c r="BX267" s="154"/>
      <c r="BY267" s="154"/>
      <c r="BZ267" s="154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4"/>
      <c r="CP267" s="154"/>
      <c r="CQ267" s="154"/>
      <c r="CR267" s="154"/>
      <c r="CS267" s="154"/>
      <c r="CT267" s="154"/>
      <c r="CU267" s="154"/>
      <c r="CV267" s="154"/>
      <c r="CW267" s="154"/>
      <c r="CX267" s="154"/>
      <c r="CY267" s="154"/>
      <c r="CZ267" s="154"/>
      <c r="DA267" s="154"/>
      <c r="DB267" s="154"/>
      <c r="DC267" s="154"/>
      <c r="DD267" s="155"/>
      <c r="DE267" s="155"/>
      <c r="DF267" s="155"/>
      <c r="DG267" s="155"/>
      <c r="DH267" s="155"/>
      <c r="DI267" s="155"/>
      <c r="DJ267" s="155"/>
      <c r="DK267" s="155"/>
      <c r="DL267" s="155"/>
      <c r="DM267" s="155"/>
      <c r="DN267" s="155"/>
      <c r="DO267" s="155"/>
      <c r="DP267" s="155"/>
      <c r="DQ267" s="155"/>
      <c r="DR267" s="155"/>
      <c r="DS267" s="155"/>
      <c r="DT267" s="155"/>
      <c r="DU267" s="155"/>
      <c r="DV267" s="155"/>
      <c r="DW267" s="155"/>
      <c r="DX267" s="155"/>
      <c r="DY267" s="155"/>
      <c r="DZ267" s="155"/>
      <c r="EA267" s="155"/>
      <c r="EB267" s="155"/>
      <c r="EC267" s="155"/>
      <c r="ED267" s="155"/>
      <c r="EE267" s="155"/>
      <c r="EF267" s="155"/>
      <c r="EG267" s="155"/>
      <c r="EH267" s="155"/>
      <c r="EI267" s="155"/>
      <c r="EJ267" s="155"/>
      <c r="EK267" s="155"/>
      <c r="EL267" s="155"/>
      <c r="EM267" s="155"/>
      <c r="EN267" s="155"/>
      <c r="EO267" s="155"/>
      <c r="EP267" s="155"/>
      <c r="EQ267" s="155"/>
      <c r="ER267" s="155"/>
      <c r="ES267" s="155"/>
      <c r="ET267" s="155"/>
      <c r="EU267" s="155"/>
      <c r="EV267" s="155"/>
      <c r="EW267" s="155"/>
      <c r="EX267" s="155"/>
      <c r="EY267" s="155"/>
      <c r="EZ267" s="155"/>
      <c r="FA267" s="155"/>
      <c r="FB267" s="155"/>
      <c r="FC267" s="155"/>
      <c r="FD267" s="155"/>
      <c r="FE267" s="155"/>
    </row>
    <row r="268" spans="1:167" ht="249" customHeight="1" hidden="1">
      <c r="A268" s="42"/>
      <c r="B268" s="108" t="s">
        <v>137</v>
      </c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4">
        <f>DD270</f>
        <v>0</v>
      </c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>
        <f>DD268</f>
        <v>0</v>
      </c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K268" s="3" t="s">
        <v>138</v>
      </c>
    </row>
    <row r="269" spans="1:161" ht="20.25" customHeight="1" hidden="1">
      <c r="A269" s="42"/>
      <c r="B269" s="71" t="s">
        <v>40</v>
      </c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</row>
    <row r="270" spans="1:161" ht="31.5" customHeight="1" hidden="1">
      <c r="A270" s="42"/>
      <c r="B270" s="43" t="s">
        <v>67</v>
      </c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12" t="s">
        <v>18</v>
      </c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 t="s">
        <v>19</v>
      </c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 t="s">
        <v>73</v>
      </c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3">
        <v>323</v>
      </c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2" t="s">
        <v>68</v>
      </c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21">
        <v>0</v>
      </c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>
        <f>DD270</f>
        <v>0</v>
      </c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</row>
    <row r="271" spans="1:161" ht="30.75" customHeight="1" hidden="1">
      <c r="A271" s="42"/>
      <c r="B271" s="43" t="s">
        <v>89</v>
      </c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</row>
    <row r="272" spans="6:7" ht="13.5" customHeight="1">
      <c r="F272" s="180" t="s">
        <v>139</v>
      </c>
      <c r="G272" s="3" t="s">
        <v>140</v>
      </c>
    </row>
    <row r="273" spans="6:7" ht="13.5" customHeight="1">
      <c r="F273" s="180" t="s">
        <v>141</v>
      </c>
      <c r="G273" s="3" t="s">
        <v>142</v>
      </c>
    </row>
    <row r="275" spans="1:161" ht="15.75">
      <c r="A275" s="3" t="s">
        <v>143</v>
      </c>
      <c r="DD275" s="181"/>
      <c r="DE275" s="181"/>
      <c r="DF275" s="181"/>
      <c r="DG275" s="181"/>
      <c r="DH275" s="181"/>
      <c r="DI275" s="181"/>
      <c r="DJ275" s="181"/>
      <c r="DK275" s="181"/>
      <c r="DL275" s="181"/>
      <c r="DM275" s="181"/>
      <c r="DN275" s="181"/>
      <c r="DO275" s="181"/>
      <c r="DP275" s="181"/>
      <c r="DQ275" s="181"/>
      <c r="DR275" s="181"/>
      <c r="DS275" s="181"/>
      <c r="DT275" s="181"/>
      <c r="DU275" s="181"/>
      <c r="DV275" s="181"/>
      <c r="DW275" s="181"/>
      <c r="DZ275" s="181" t="s">
        <v>144</v>
      </c>
      <c r="EA275" s="181"/>
      <c r="EB275" s="181"/>
      <c r="EC275" s="181"/>
      <c r="ED275" s="181"/>
      <c r="EE275" s="181"/>
      <c r="EF275" s="181"/>
      <c r="EG275" s="181"/>
      <c r="EH275" s="181"/>
      <c r="EI275" s="181"/>
      <c r="EJ275" s="181"/>
      <c r="EK275" s="181"/>
      <c r="EL275" s="181"/>
      <c r="EM275" s="181"/>
      <c r="EN275" s="181"/>
      <c r="EO275" s="181"/>
      <c r="EP275" s="181"/>
      <c r="EQ275" s="181"/>
      <c r="ER275" s="181"/>
      <c r="ES275" s="181"/>
      <c r="ET275" s="181"/>
      <c r="EU275" s="181"/>
      <c r="EV275" s="181"/>
      <c r="EW275" s="181"/>
      <c r="EX275" s="181"/>
      <c r="EY275" s="181"/>
      <c r="EZ275" s="181"/>
      <c r="FA275" s="181"/>
      <c r="FB275" s="181"/>
      <c r="FC275" s="181"/>
      <c r="FD275" s="181"/>
      <c r="FE275" s="181"/>
    </row>
    <row r="276" spans="108:161" s="182" customFormat="1" ht="14.25" customHeight="1">
      <c r="DD276" s="183" t="s">
        <v>145</v>
      </c>
      <c r="DE276" s="183"/>
      <c r="DF276" s="183"/>
      <c r="DG276" s="183"/>
      <c r="DH276" s="183"/>
      <c r="DI276" s="183"/>
      <c r="DJ276" s="183"/>
      <c r="DK276" s="183"/>
      <c r="DL276" s="183"/>
      <c r="DM276" s="183"/>
      <c r="DN276" s="183"/>
      <c r="DO276" s="183"/>
      <c r="DP276" s="183"/>
      <c r="DQ276" s="183"/>
      <c r="DR276" s="183"/>
      <c r="DS276" s="183"/>
      <c r="DT276" s="183"/>
      <c r="DU276" s="183"/>
      <c r="DV276" s="183"/>
      <c r="DW276" s="183"/>
      <c r="DZ276" s="183" t="s">
        <v>146</v>
      </c>
      <c r="EA276" s="183"/>
      <c r="EB276" s="183"/>
      <c r="EC276" s="183"/>
      <c r="ED276" s="183"/>
      <c r="EE276" s="183"/>
      <c r="EF276" s="183"/>
      <c r="EG276" s="183"/>
      <c r="EH276" s="183"/>
      <c r="EI276" s="183"/>
      <c r="EJ276" s="183"/>
      <c r="EK276" s="183"/>
      <c r="EL276" s="183"/>
      <c r="EM276" s="183"/>
      <c r="EN276" s="183"/>
      <c r="EO276" s="183"/>
      <c r="EP276" s="183"/>
      <c r="EQ276" s="183"/>
      <c r="ER276" s="183"/>
      <c r="ES276" s="183"/>
      <c r="ET276" s="183"/>
      <c r="EU276" s="183"/>
      <c r="EV276" s="183"/>
      <c r="EW276" s="183"/>
      <c r="EX276" s="183"/>
      <c r="EY276" s="183"/>
      <c r="EZ276" s="183"/>
      <c r="FA276" s="183"/>
      <c r="FB276" s="183"/>
      <c r="FC276" s="183"/>
      <c r="FD276" s="183"/>
      <c r="FE276" s="183"/>
    </row>
    <row r="277" ht="14.25" customHeight="1"/>
    <row r="278" spans="108:127" ht="15.75">
      <c r="DD278" s="35" t="s">
        <v>147</v>
      </c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</row>
    <row r="279" spans="1:161" ht="16.5" customHeight="1">
      <c r="A279" s="3" t="s">
        <v>148</v>
      </c>
      <c r="DD279" s="181"/>
      <c r="DE279" s="181"/>
      <c r="DF279" s="181"/>
      <c r="DG279" s="181"/>
      <c r="DH279" s="181"/>
      <c r="DI279" s="181"/>
      <c r="DJ279" s="181"/>
      <c r="DK279" s="181"/>
      <c r="DL279" s="181"/>
      <c r="DM279" s="181"/>
      <c r="DN279" s="181"/>
      <c r="DO279" s="181"/>
      <c r="DP279" s="181"/>
      <c r="DQ279" s="181"/>
      <c r="DR279" s="181"/>
      <c r="DS279" s="181"/>
      <c r="DT279" s="181"/>
      <c r="DU279" s="181"/>
      <c r="DV279" s="181"/>
      <c r="DW279" s="181"/>
      <c r="DZ279" s="181" t="s">
        <v>149</v>
      </c>
      <c r="EA279" s="181"/>
      <c r="EB279" s="181"/>
      <c r="EC279" s="181"/>
      <c r="ED279" s="181"/>
      <c r="EE279" s="181"/>
      <c r="EF279" s="181"/>
      <c r="EG279" s="181"/>
      <c r="EH279" s="181"/>
      <c r="EI279" s="181"/>
      <c r="EJ279" s="181"/>
      <c r="EK279" s="181"/>
      <c r="EL279" s="181"/>
      <c r="EM279" s="181"/>
      <c r="EN279" s="181"/>
      <c r="EO279" s="181"/>
      <c r="EP279" s="181"/>
      <c r="EQ279" s="181"/>
      <c r="ER279" s="181"/>
      <c r="ES279" s="181"/>
      <c r="ET279" s="181"/>
      <c r="EU279" s="181"/>
      <c r="EV279" s="181"/>
      <c r="EW279" s="181"/>
      <c r="EX279" s="181"/>
      <c r="EY279" s="181"/>
      <c r="EZ279" s="181"/>
      <c r="FA279" s="181"/>
      <c r="FB279" s="181"/>
      <c r="FC279" s="181"/>
      <c r="FD279" s="181"/>
      <c r="FE279" s="181"/>
    </row>
    <row r="280" spans="108:161" ht="15.75">
      <c r="DD280" s="183" t="s">
        <v>145</v>
      </c>
      <c r="DE280" s="183"/>
      <c r="DF280" s="183"/>
      <c r="DG280" s="183"/>
      <c r="DH280" s="183"/>
      <c r="DI280" s="183"/>
      <c r="DJ280" s="183"/>
      <c r="DK280" s="183"/>
      <c r="DL280" s="183"/>
      <c r="DM280" s="183"/>
      <c r="DN280" s="183"/>
      <c r="DO280" s="183"/>
      <c r="DP280" s="183"/>
      <c r="DQ280" s="183"/>
      <c r="DR280" s="183"/>
      <c r="DS280" s="183"/>
      <c r="DT280" s="183"/>
      <c r="DU280" s="183"/>
      <c r="DV280" s="183"/>
      <c r="DW280" s="183"/>
      <c r="DX280" s="182"/>
      <c r="DY280" s="182"/>
      <c r="DZ280" s="183" t="s">
        <v>146</v>
      </c>
      <c r="EA280" s="183"/>
      <c r="EB280" s="183"/>
      <c r="EC280" s="183"/>
      <c r="ED280" s="183"/>
      <c r="EE280" s="183"/>
      <c r="EF280" s="183"/>
      <c r="EG280" s="183"/>
      <c r="EH280" s="183"/>
      <c r="EI280" s="183"/>
      <c r="EJ280" s="183"/>
      <c r="EK280" s="183"/>
      <c r="EL280" s="183"/>
      <c r="EM280" s="183"/>
      <c r="EN280" s="183"/>
      <c r="EO280" s="183"/>
      <c r="EP280" s="183"/>
      <c r="EQ280" s="183"/>
      <c r="ER280" s="183"/>
      <c r="ES280" s="183"/>
      <c r="ET280" s="183"/>
      <c r="EU280" s="183"/>
      <c r="EV280" s="183"/>
      <c r="EW280" s="183"/>
      <c r="EX280" s="183"/>
      <c r="EY280" s="183"/>
      <c r="EZ280" s="183"/>
      <c r="FA280" s="183"/>
      <c r="FB280" s="183"/>
      <c r="FC280" s="183"/>
      <c r="FD280" s="183"/>
      <c r="FE280" s="183"/>
    </row>
    <row r="281" spans="1:161" ht="18" customHeight="1">
      <c r="A281" s="3" t="s">
        <v>150</v>
      </c>
      <c r="AJ281" s="181" t="s">
        <v>151</v>
      </c>
      <c r="AK281" s="181"/>
      <c r="AL281" s="181"/>
      <c r="AM281" s="181"/>
      <c r="AN281" s="181"/>
      <c r="AO281" s="181"/>
      <c r="AP281" s="181"/>
      <c r="AQ281" s="181"/>
      <c r="AR281" s="181"/>
      <c r="AS281" s="181"/>
      <c r="AT281" s="181"/>
      <c r="AU281" s="181"/>
      <c r="AV281" s="181"/>
      <c r="AW281" s="181"/>
      <c r="AX281" s="181"/>
      <c r="AY281" s="181"/>
      <c r="AZ281" s="181"/>
      <c r="BA281" s="181"/>
      <c r="BB281" s="181"/>
      <c r="BC281" s="181"/>
      <c r="BD281" s="181"/>
      <c r="BE281" s="181"/>
      <c r="BF281" s="181"/>
      <c r="BG281" s="181"/>
      <c r="BH281" s="181"/>
      <c r="BI281" s="181"/>
      <c r="BJ281" s="181"/>
      <c r="BK281" s="181"/>
      <c r="BL281" s="181"/>
      <c r="BM281" s="181"/>
      <c r="BN281" s="181"/>
      <c r="BO281" s="181"/>
      <c r="BP281" s="181"/>
      <c r="BQ281" s="181"/>
      <c r="BR281" s="181"/>
      <c r="BS281" s="181"/>
      <c r="BT281" s="181"/>
      <c r="BU281" s="181"/>
      <c r="BV281" s="181"/>
      <c r="BW281" s="181"/>
      <c r="BZ281" s="181"/>
      <c r="CA281" s="181"/>
      <c r="CB281" s="181"/>
      <c r="CC281" s="181"/>
      <c r="CD281" s="181"/>
      <c r="CE281" s="181"/>
      <c r="CF281" s="181"/>
      <c r="CG281" s="181"/>
      <c r="CH281" s="181"/>
      <c r="CI281" s="181"/>
      <c r="CJ281" s="181"/>
      <c r="CK281" s="181"/>
      <c r="CL281" s="181"/>
      <c r="CM281" s="181"/>
      <c r="CN281" s="181"/>
      <c r="CO281" s="181"/>
      <c r="CP281" s="181"/>
      <c r="CQ281" s="181"/>
      <c r="CR281" s="181"/>
      <c r="CS281" s="181"/>
      <c r="CV281" s="181" t="s">
        <v>152</v>
      </c>
      <c r="CW281" s="181"/>
      <c r="CX281" s="181"/>
      <c r="CY281" s="181"/>
      <c r="CZ281" s="181"/>
      <c r="DA281" s="181"/>
      <c r="DB281" s="181"/>
      <c r="DC281" s="181"/>
      <c r="DD281" s="181"/>
      <c r="DE281" s="181"/>
      <c r="DF281" s="181"/>
      <c r="DG281" s="181"/>
      <c r="DH281" s="181"/>
      <c r="DI281" s="181"/>
      <c r="DJ281" s="181"/>
      <c r="DK281" s="181"/>
      <c r="DL281" s="181"/>
      <c r="DM281" s="181"/>
      <c r="DN281" s="181"/>
      <c r="DO281" s="181"/>
      <c r="DP281" s="181"/>
      <c r="DQ281" s="181"/>
      <c r="DR281" s="181"/>
      <c r="DS281" s="181"/>
      <c r="DT281" s="181"/>
      <c r="DU281" s="181"/>
      <c r="DV281" s="181"/>
      <c r="DW281" s="181"/>
      <c r="DX281" s="181"/>
      <c r="DY281" s="181"/>
      <c r="DZ281" s="181"/>
      <c r="EA281" s="181"/>
      <c r="ED281" s="184" t="s">
        <v>153</v>
      </c>
      <c r="EE281" s="184"/>
      <c r="EF281" s="184"/>
      <c r="EG281" s="184"/>
      <c r="EH281" s="184"/>
      <c r="EI281" s="184"/>
      <c r="EJ281" s="184"/>
      <c r="EK281" s="184"/>
      <c r="EL281" s="184"/>
      <c r="EM281" s="184"/>
      <c r="EN281" s="184"/>
      <c r="EO281" s="184"/>
      <c r="EP281" s="184"/>
      <c r="EQ281" s="184"/>
      <c r="ER281" s="184"/>
      <c r="ES281" s="184"/>
      <c r="ET281" s="184"/>
      <c r="EU281" s="184"/>
      <c r="EV281" s="184"/>
      <c r="EW281" s="184"/>
      <c r="EX281" s="184"/>
      <c r="EY281" s="184"/>
      <c r="EZ281" s="184"/>
      <c r="FA281" s="184"/>
      <c r="FB281" s="184"/>
      <c r="FC281" s="184"/>
      <c r="FD281" s="184"/>
      <c r="FE281" s="184"/>
    </row>
    <row r="282" spans="36:161" ht="15.75">
      <c r="AJ282" s="183" t="s">
        <v>154</v>
      </c>
      <c r="AK282" s="183"/>
      <c r="AL282" s="183"/>
      <c r="AM282" s="183"/>
      <c r="AN282" s="183"/>
      <c r="AO282" s="183"/>
      <c r="AP282" s="183"/>
      <c r="AQ282" s="183"/>
      <c r="AR282" s="183"/>
      <c r="AS282" s="183"/>
      <c r="AT282" s="183"/>
      <c r="AU282" s="183"/>
      <c r="AV282" s="183"/>
      <c r="AW282" s="183"/>
      <c r="AX282" s="183"/>
      <c r="AY282" s="183"/>
      <c r="AZ282" s="183"/>
      <c r="BA282" s="183"/>
      <c r="BB282" s="183"/>
      <c r="BC282" s="183"/>
      <c r="BD282" s="183"/>
      <c r="BE282" s="183"/>
      <c r="BF282" s="183"/>
      <c r="BG282" s="183"/>
      <c r="BH282" s="183"/>
      <c r="BI282" s="183"/>
      <c r="BJ282" s="183"/>
      <c r="BK282" s="183"/>
      <c r="BL282" s="183"/>
      <c r="BM282" s="183"/>
      <c r="BN282" s="183"/>
      <c r="BO282" s="183"/>
      <c r="BP282" s="183"/>
      <c r="BQ282" s="183"/>
      <c r="BR282" s="183"/>
      <c r="BS282" s="183"/>
      <c r="BT282" s="183"/>
      <c r="BU282" s="183"/>
      <c r="BV282" s="183"/>
      <c r="BW282" s="183"/>
      <c r="BX282" s="182"/>
      <c r="BY282" s="182"/>
      <c r="BZ282" s="183" t="s">
        <v>145</v>
      </c>
      <c r="CA282" s="183"/>
      <c r="CB282" s="183"/>
      <c r="CC282" s="183"/>
      <c r="CD282" s="183"/>
      <c r="CE282" s="183"/>
      <c r="CF282" s="183"/>
      <c r="CG282" s="183"/>
      <c r="CH282" s="183"/>
      <c r="CI282" s="183"/>
      <c r="CJ282" s="183"/>
      <c r="CK282" s="183"/>
      <c r="CL282" s="183"/>
      <c r="CM282" s="183"/>
      <c r="CN282" s="183"/>
      <c r="CO282" s="183"/>
      <c r="CP282" s="183"/>
      <c r="CQ282" s="183"/>
      <c r="CR282" s="183"/>
      <c r="CS282" s="183"/>
      <c r="CT282" s="182"/>
      <c r="CU282" s="182"/>
      <c r="CV282" s="183" t="s">
        <v>146</v>
      </c>
      <c r="CW282" s="183"/>
      <c r="CX282" s="183"/>
      <c r="CY282" s="183"/>
      <c r="CZ282" s="183"/>
      <c r="DA282" s="183"/>
      <c r="DB282" s="183"/>
      <c r="DC282" s="183"/>
      <c r="DD282" s="183"/>
      <c r="DE282" s="183"/>
      <c r="DF282" s="183"/>
      <c r="DG282" s="183"/>
      <c r="DH282" s="183"/>
      <c r="DI282" s="183"/>
      <c r="DJ282" s="183"/>
      <c r="DK282" s="183"/>
      <c r="DL282" s="183"/>
      <c r="DM282" s="183"/>
      <c r="DN282" s="183"/>
      <c r="DO282" s="183"/>
      <c r="DP282" s="183"/>
      <c r="DQ282" s="183"/>
      <c r="DR282" s="183"/>
      <c r="DS282" s="183"/>
      <c r="DT282" s="183"/>
      <c r="DU282" s="183"/>
      <c r="DV282" s="183"/>
      <c r="DW282" s="183"/>
      <c r="DX282" s="183"/>
      <c r="DY282" s="183"/>
      <c r="DZ282" s="183"/>
      <c r="EA282" s="183"/>
      <c r="EB282" s="182"/>
      <c r="EC282" s="182"/>
      <c r="ED282" s="183" t="s">
        <v>155</v>
      </c>
      <c r="EE282" s="183"/>
      <c r="EF282" s="183"/>
      <c r="EG282" s="183"/>
      <c r="EH282" s="183"/>
      <c r="EI282" s="183"/>
      <c r="EJ282" s="183"/>
      <c r="EK282" s="183"/>
      <c r="EL282" s="183"/>
      <c r="EM282" s="183"/>
      <c r="EN282" s="183"/>
      <c r="EO282" s="183"/>
      <c r="EP282" s="183"/>
      <c r="EQ282" s="183"/>
      <c r="ER282" s="183"/>
      <c r="ES282" s="183"/>
      <c r="ET282" s="183"/>
      <c r="EU282" s="183"/>
      <c r="EV282" s="183"/>
      <c r="EW282" s="183"/>
      <c r="EX282" s="183"/>
      <c r="EY282" s="183"/>
      <c r="EZ282" s="183"/>
      <c r="FA282" s="183"/>
      <c r="FB282" s="183"/>
      <c r="FC282" s="183"/>
      <c r="FD282" s="183"/>
      <c r="FE282" s="183"/>
    </row>
    <row r="283" spans="1:37" ht="17.25" customHeight="1">
      <c r="A283" s="185" t="s">
        <v>156</v>
      </c>
      <c r="B283" s="185"/>
      <c r="C283" s="184"/>
      <c r="D283" s="184"/>
      <c r="E283" s="184"/>
      <c r="F283" s="184"/>
      <c r="G283" s="184"/>
      <c r="H283" s="186" t="s">
        <v>157</v>
      </c>
      <c r="I283" s="186"/>
      <c r="J283" s="186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5">
        <v>20</v>
      </c>
      <c r="AD283" s="185"/>
      <c r="AE283" s="185"/>
      <c r="AF283" s="185"/>
      <c r="AG283" s="187" t="s">
        <v>158</v>
      </c>
      <c r="AH283" s="187"/>
      <c r="AI283" s="187"/>
      <c r="AJ283" s="187"/>
      <c r="AK283" s="3" t="s">
        <v>159</v>
      </c>
    </row>
    <row r="284" spans="1:39" ht="14.25" customHeight="1">
      <c r="A284" s="188" t="s">
        <v>160</v>
      </c>
      <c r="B284" s="188"/>
      <c r="C284" s="188"/>
      <c r="D284" s="188"/>
      <c r="E284" s="188"/>
      <c r="F284" s="188"/>
      <c r="G284" s="188"/>
      <c r="H284" s="188"/>
      <c r="I284" s="188"/>
      <c r="J284" s="188"/>
      <c r="K284" s="188"/>
      <c r="L284" s="188"/>
      <c r="M284" s="188"/>
      <c r="N284" s="188"/>
      <c r="O284" s="188"/>
      <c r="P284" s="188"/>
      <c r="Q284" s="188"/>
      <c r="R284" s="188"/>
      <c r="S284" s="188"/>
      <c r="T284" s="188"/>
      <c r="U284" s="188"/>
      <c r="V284" s="188"/>
      <c r="W284" s="188"/>
      <c r="X284" s="188"/>
      <c r="Y284" s="188"/>
      <c r="Z284" s="188"/>
      <c r="AA284" s="188"/>
      <c r="AB284" s="188"/>
      <c r="AC284" s="188"/>
      <c r="AD284" s="188"/>
      <c r="AE284" s="188"/>
      <c r="AF284" s="188"/>
      <c r="AG284" s="188"/>
      <c r="AH284" s="188"/>
      <c r="AI284" s="188"/>
      <c r="AJ284" s="188"/>
      <c r="AK284" s="188"/>
      <c r="AL284" s="188"/>
      <c r="AM284" s="188"/>
    </row>
  </sheetData>
  <sheetProtection selectLockedCells="1" selectUnlockedCells="1"/>
  <mergeCells count="2351">
    <mergeCell ref="B162:AK162"/>
    <mergeCell ref="AL162:AX162"/>
    <mergeCell ref="AY162:BL162"/>
    <mergeCell ref="BM162:BZ162"/>
    <mergeCell ref="CA162:CN162"/>
    <mergeCell ref="CO162:DC162"/>
    <mergeCell ref="DD162:DR162"/>
    <mergeCell ref="DS162:EM162"/>
    <mergeCell ref="EN162:FE162"/>
    <mergeCell ref="EN163:FE163"/>
    <mergeCell ref="B164:AK164"/>
    <mergeCell ref="AL164:AX164"/>
    <mergeCell ref="AY164:BL164"/>
    <mergeCell ref="BM164:BZ164"/>
    <mergeCell ref="CA164:CN164"/>
    <mergeCell ref="CO164:DC164"/>
    <mergeCell ref="DD164:DR164"/>
    <mergeCell ref="DS164:EM164"/>
    <mergeCell ref="EN164:FE164"/>
    <mergeCell ref="CA163:CN163"/>
    <mergeCell ref="CO163:DC163"/>
    <mergeCell ref="DD163:DR163"/>
    <mergeCell ref="DS163:EM163"/>
    <mergeCell ref="B163:AK163"/>
    <mergeCell ref="AL163:AX163"/>
    <mergeCell ref="AY163:BL163"/>
    <mergeCell ref="BM163:BZ163"/>
    <mergeCell ref="EN108:FE108"/>
    <mergeCell ref="B134:AK134"/>
    <mergeCell ref="AL134:AX134"/>
    <mergeCell ref="AY134:BL134"/>
    <mergeCell ref="BM134:BZ134"/>
    <mergeCell ref="CA134:CN134"/>
    <mergeCell ref="CO134:DC134"/>
    <mergeCell ref="DD134:DR134"/>
    <mergeCell ref="DS134:EM134"/>
    <mergeCell ref="EN134:FE134"/>
    <mergeCell ref="CA108:CN108"/>
    <mergeCell ref="CO108:DC108"/>
    <mergeCell ref="DD108:DR108"/>
    <mergeCell ref="DS108:EM108"/>
    <mergeCell ref="B108:AK108"/>
    <mergeCell ref="AL108:AX108"/>
    <mergeCell ref="AY108:BL108"/>
    <mergeCell ref="BM108:BZ108"/>
    <mergeCell ref="EN204:FE204"/>
    <mergeCell ref="CA204:CN204"/>
    <mergeCell ref="CO204:DC204"/>
    <mergeCell ref="DD204:DR204"/>
    <mergeCell ref="DS204:EM204"/>
    <mergeCell ref="B204:AK204"/>
    <mergeCell ref="AL204:AX204"/>
    <mergeCell ref="AY204:BL204"/>
    <mergeCell ref="BM204:BZ204"/>
    <mergeCell ref="EN7:FE7"/>
    <mergeCell ref="CA7:CN7"/>
    <mergeCell ref="CO7:DC7"/>
    <mergeCell ref="DD7:DR7"/>
    <mergeCell ref="DS7:EM7"/>
    <mergeCell ref="A7:AK7"/>
    <mergeCell ref="AL7:AX7"/>
    <mergeCell ref="AY7:BL7"/>
    <mergeCell ref="BM7:BZ7"/>
    <mergeCell ref="CO94:DC94"/>
    <mergeCell ref="DD94:DR94"/>
    <mergeCell ref="DS94:EM94"/>
    <mergeCell ref="EN94:FE94"/>
    <mergeCell ref="B94:AK94"/>
    <mergeCell ref="AL94:AX94"/>
    <mergeCell ref="AY94:BL94"/>
    <mergeCell ref="BM94:BZ94"/>
    <mergeCell ref="FH90:FK90"/>
    <mergeCell ref="CA90:CN90"/>
    <mergeCell ref="CO90:DC90"/>
    <mergeCell ref="DD90:DR90"/>
    <mergeCell ref="DS90:EM90"/>
    <mergeCell ref="B90:AK90"/>
    <mergeCell ref="AL90:AX90"/>
    <mergeCell ref="AY90:BL90"/>
    <mergeCell ref="BM90:BZ90"/>
    <mergeCell ref="EN233:FE233"/>
    <mergeCell ref="CA233:CN233"/>
    <mergeCell ref="CO233:DC233"/>
    <mergeCell ref="DD233:DR233"/>
    <mergeCell ref="DS233:EM233"/>
    <mergeCell ref="B233:AK233"/>
    <mergeCell ref="AL233:AX233"/>
    <mergeCell ref="AY233:BL233"/>
    <mergeCell ref="BM233:BZ233"/>
    <mergeCell ref="CA232:CN232"/>
    <mergeCell ref="CO232:DC232"/>
    <mergeCell ref="DD232:DR232"/>
    <mergeCell ref="DS232:EM232"/>
    <mergeCell ref="B232:AK232"/>
    <mergeCell ref="AL232:AX232"/>
    <mergeCell ref="AY232:BL232"/>
    <mergeCell ref="BM232:BZ232"/>
    <mergeCell ref="CA231:CN231"/>
    <mergeCell ref="CO231:DC231"/>
    <mergeCell ref="DD231:DR231"/>
    <mergeCell ref="DS231:EM231"/>
    <mergeCell ref="B231:AK231"/>
    <mergeCell ref="AL231:AX231"/>
    <mergeCell ref="AY231:BL231"/>
    <mergeCell ref="BM231:BZ231"/>
    <mergeCell ref="CA234:CN234"/>
    <mergeCell ref="CO234:DC234"/>
    <mergeCell ref="DD234:DR234"/>
    <mergeCell ref="DS234:EM234"/>
    <mergeCell ref="B234:AK234"/>
    <mergeCell ref="AL234:AX234"/>
    <mergeCell ref="AY234:BL234"/>
    <mergeCell ref="BM234:BZ234"/>
    <mergeCell ref="CA230:CN230"/>
    <mergeCell ref="CO230:DC230"/>
    <mergeCell ref="DD230:DR230"/>
    <mergeCell ref="DS230:EM230"/>
    <mergeCell ref="B230:AK230"/>
    <mergeCell ref="AL230:AX230"/>
    <mergeCell ref="AY230:BL230"/>
    <mergeCell ref="BM230:BZ230"/>
    <mergeCell ref="CA229:CN229"/>
    <mergeCell ref="CO229:DC229"/>
    <mergeCell ref="DD229:DR229"/>
    <mergeCell ref="DS229:EM229"/>
    <mergeCell ref="A229:AK229"/>
    <mergeCell ref="AL229:AX229"/>
    <mergeCell ref="AY229:BL229"/>
    <mergeCell ref="BM229:BZ229"/>
    <mergeCell ref="EN203:FE203"/>
    <mergeCell ref="B205:AK205"/>
    <mergeCell ref="AL205:AX205"/>
    <mergeCell ref="AY205:BL205"/>
    <mergeCell ref="BM205:BZ205"/>
    <mergeCell ref="CA205:CN205"/>
    <mergeCell ref="CO205:DC205"/>
    <mergeCell ref="DD205:DR205"/>
    <mergeCell ref="DS205:EM205"/>
    <mergeCell ref="EN205:FE205"/>
    <mergeCell ref="CA203:CN203"/>
    <mergeCell ref="CO203:DC203"/>
    <mergeCell ref="DD203:DR203"/>
    <mergeCell ref="DS203:EM203"/>
    <mergeCell ref="B203:AK203"/>
    <mergeCell ref="AL203:AX203"/>
    <mergeCell ref="AY203:BL203"/>
    <mergeCell ref="BM203:BZ203"/>
    <mergeCell ref="EN201:FE201"/>
    <mergeCell ref="B202:AK202"/>
    <mergeCell ref="AL202:AX202"/>
    <mergeCell ref="AY202:BL202"/>
    <mergeCell ref="BM202:BZ202"/>
    <mergeCell ref="CA202:CN202"/>
    <mergeCell ref="CO202:DC202"/>
    <mergeCell ref="DD202:DR202"/>
    <mergeCell ref="DS202:EM202"/>
    <mergeCell ref="EN202:FE202"/>
    <mergeCell ref="CA201:CN201"/>
    <mergeCell ref="CO201:DC201"/>
    <mergeCell ref="DD201:DR201"/>
    <mergeCell ref="DS201:EM201"/>
    <mergeCell ref="B201:AK201"/>
    <mergeCell ref="AL201:AX201"/>
    <mergeCell ref="AY201:BL201"/>
    <mergeCell ref="BM201:BZ201"/>
    <mergeCell ref="AY197:BL197"/>
    <mergeCell ref="BM197:BZ197"/>
    <mergeCell ref="CA197:CN197"/>
    <mergeCell ref="CO197:DC197"/>
    <mergeCell ref="A52:AK52"/>
    <mergeCell ref="AL52:AX52"/>
    <mergeCell ref="AY52:BL52"/>
    <mergeCell ref="BM52:BZ52"/>
    <mergeCell ref="EN217:FE217"/>
    <mergeCell ref="B218:AK218"/>
    <mergeCell ref="AL218:AX218"/>
    <mergeCell ref="AY218:BL218"/>
    <mergeCell ref="BM218:BZ218"/>
    <mergeCell ref="EN218:FE218"/>
    <mergeCell ref="CA218:CN218"/>
    <mergeCell ref="CO218:DC218"/>
    <mergeCell ref="DD218:DR218"/>
    <mergeCell ref="DS218:EM218"/>
    <mergeCell ref="CA217:CN217"/>
    <mergeCell ref="CO217:DC217"/>
    <mergeCell ref="DD217:DR217"/>
    <mergeCell ref="DS217:EM217"/>
    <mergeCell ref="B217:AK217"/>
    <mergeCell ref="AL217:AX217"/>
    <mergeCell ref="AY217:BL217"/>
    <mergeCell ref="BM217:BZ217"/>
    <mergeCell ref="EN209:FE209"/>
    <mergeCell ref="B210:AK210"/>
    <mergeCell ref="AL210:AX210"/>
    <mergeCell ref="AY210:BL210"/>
    <mergeCell ref="BM210:BZ210"/>
    <mergeCell ref="CA210:CN210"/>
    <mergeCell ref="CO210:DC210"/>
    <mergeCell ref="DD210:DR210"/>
    <mergeCell ref="DS210:EM210"/>
    <mergeCell ref="EN210:FE210"/>
    <mergeCell ref="CA209:CN209"/>
    <mergeCell ref="CO209:DC209"/>
    <mergeCell ref="DD209:DR209"/>
    <mergeCell ref="DS209:EM209"/>
    <mergeCell ref="B209:AK209"/>
    <mergeCell ref="AL209:AX209"/>
    <mergeCell ref="AY209:BL209"/>
    <mergeCell ref="BM209:BZ209"/>
    <mergeCell ref="EN220:FE220"/>
    <mergeCell ref="B208:AK208"/>
    <mergeCell ref="AL208:AX208"/>
    <mergeCell ref="AY208:BL208"/>
    <mergeCell ref="BM208:BZ208"/>
    <mergeCell ref="CA208:CN208"/>
    <mergeCell ref="CO208:DC208"/>
    <mergeCell ref="DD208:DR208"/>
    <mergeCell ref="DS208:EM208"/>
    <mergeCell ref="EN208:FE208"/>
    <mergeCell ref="DS219:EM219"/>
    <mergeCell ref="EN219:FE219"/>
    <mergeCell ref="B220:AK220"/>
    <mergeCell ref="AL220:AX220"/>
    <mergeCell ref="AY220:BL220"/>
    <mergeCell ref="BM220:BZ220"/>
    <mergeCell ref="CA220:CN220"/>
    <mergeCell ref="CO220:DC220"/>
    <mergeCell ref="DD220:DR220"/>
    <mergeCell ref="DS220:EM220"/>
    <mergeCell ref="AY219:BL219"/>
    <mergeCell ref="BM219:BZ219"/>
    <mergeCell ref="CA219:CN219"/>
    <mergeCell ref="CO219:DC219"/>
    <mergeCell ref="EN216:FE216"/>
    <mergeCell ref="B227:AK227"/>
    <mergeCell ref="AL227:AX227"/>
    <mergeCell ref="AY227:BL227"/>
    <mergeCell ref="BM227:BZ227"/>
    <mergeCell ref="CA227:CN227"/>
    <mergeCell ref="CO227:DC227"/>
    <mergeCell ref="DD227:DR227"/>
    <mergeCell ref="DS227:EM227"/>
    <mergeCell ref="AL219:AX219"/>
    <mergeCell ref="BM212:BZ212"/>
    <mergeCell ref="BM214:BZ214"/>
    <mergeCell ref="CA214:CN214"/>
    <mergeCell ref="CO214:DC214"/>
    <mergeCell ref="CA213:CN213"/>
    <mergeCell ref="CO213:DC213"/>
    <mergeCell ref="CA212:CN212"/>
    <mergeCell ref="CO212:DC212"/>
    <mergeCell ref="DS213:EM213"/>
    <mergeCell ref="B213:AK213"/>
    <mergeCell ref="AL213:AX213"/>
    <mergeCell ref="AY213:BL213"/>
    <mergeCell ref="BM213:BZ213"/>
    <mergeCell ref="DD212:DR212"/>
    <mergeCell ref="CA223:CN223"/>
    <mergeCell ref="CO223:DC223"/>
    <mergeCell ref="DD223:DR223"/>
    <mergeCell ref="CA221:CN221"/>
    <mergeCell ref="CO221:DC221"/>
    <mergeCell ref="DD221:DR221"/>
    <mergeCell ref="CA216:CN216"/>
    <mergeCell ref="DD213:DR213"/>
    <mergeCell ref="DD219:DR219"/>
    <mergeCell ref="DS223:EM223"/>
    <mergeCell ref="B223:AK223"/>
    <mergeCell ref="AL223:AX223"/>
    <mergeCell ref="AY223:BL223"/>
    <mergeCell ref="BM223:BZ223"/>
    <mergeCell ref="DS221:EM221"/>
    <mergeCell ref="B222:AK222"/>
    <mergeCell ref="AL222:AX222"/>
    <mergeCell ref="AY222:BL222"/>
    <mergeCell ref="BM222:BZ222"/>
    <mergeCell ref="CA222:CN222"/>
    <mergeCell ref="CO222:DC222"/>
    <mergeCell ref="DD222:DR222"/>
    <mergeCell ref="DS222:EM222"/>
    <mergeCell ref="BM221:BZ221"/>
    <mergeCell ref="B212:AK212"/>
    <mergeCell ref="B221:AK221"/>
    <mergeCell ref="AL221:AX221"/>
    <mergeCell ref="AY221:BL221"/>
    <mergeCell ref="AL212:AX212"/>
    <mergeCell ref="AY212:BL212"/>
    <mergeCell ref="B214:AK214"/>
    <mergeCell ref="AL214:AX214"/>
    <mergeCell ref="AY214:BL214"/>
    <mergeCell ref="B219:AK219"/>
    <mergeCell ref="B216:AK216"/>
    <mergeCell ref="AL216:AX216"/>
    <mergeCell ref="AY216:BL216"/>
    <mergeCell ref="BM216:BZ216"/>
    <mergeCell ref="DS97:EM97"/>
    <mergeCell ref="CO216:DC216"/>
    <mergeCell ref="DD216:DR216"/>
    <mergeCell ref="DS216:EM216"/>
    <mergeCell ref="DS212:EM212"/>
    <mergeCell ref="DD214:DR214"/>
    <mergeCell ref="DS214:EM214"/>
    <mergeCell ref="DD197:DR197"/>
    <mergeCell ref="DS197:EM197"/>
    <mergeCell ref="CO99:DC99"/>
    <mergeCell ref="AY100:BL100"/>
    <mergeCell ref="BM100:BZ100"/>
    <mergeCell ref="B97:AK97"/>
    <mergeCell ref="AL97:AX97"/>
    <mergeCell ref="AY97:BL97"/>
    <mergeCell ref="BM97:BZ97"/>
    <mergeCell ref="FI168:FM168"/>
    <mergeCell ref="B199:AK199"/>
    <mergeCell ref="AL199:AX199"/>
    <mergeCell ref="AY199:BL199"/>
    <mergeCell ref="BM199:BZ199"/>
    <mergeCell ref="CA199:CN199"/>
    <mergeCell ref="CO199:DC199"/>
    <mergeCell ref="DD199:DR199"/>
    <mergeCell ref="B197:AK197"/>
    <mergeCell ref="AL197:AX197"/>
    <mergeCell ref="FK60:FQ60"/>
    <mergeCell ref="B116:AK116"/>
    <mergeCell ref="AL116:AX116"/>
    <mergeCell ref="AY116:BL116"/>
    <mergeCell ref="BM116:BZ116"/>
    <mergeCell ref="CA116:CN116"/>
    <mergeCell ref="CO116:DC116"/>
    <mergeCell ref="DD116:DR116"/>
    <mergeCell ref="B100:AK100"/>
    <mergeCell ref="AL100:AX100"/>
    <mergeCell ref="B1:FD1"/>
    <mergeCell ref="A3:AK4"/>
    <mergeCell ref="AL3:AX4"/>
    <mergeCell ref="AY3:BL4"/>
    <mergeCell ref="BM3:BZ4"/>
    <mergeCell ref="CA3:CN4"/>
    <mergeCell ref="CO3:DC4"/>
    <mergeCell ref="DD3:DR4"/>
    <mergeCell ref="DS3:FE3"/>
    <mergeCell ref="DS4:EM4"/>
    <mergeCell ref="CA5:CN5"/>
    <mergeCell ref="CO5:DC5"/>
    <mergeCell ref="DD5:DR5"/>
    <mergeCell ref="DS5:EM5"/>
    <mergeCell ref="A5:AK5"/>
    <mergeCell ref="AL5:AX5"/>
    <mergeCell ref="AY5:BL5"/>
    <mergeCell ref="BM5:BZ5"/>
    <mergeCell ref="DD6:DR6"/>
    <mergeCell ref="DS6:EM6"/>
    <mergeCell ref="EN6:FE6"/>
    <mergeCell ref="EN4:FE4"/>
    <mergeCell ref="EN5:FE5"/>
    <mergeCell ref="CA8:CN8"/>
    <mergeCell ref="CO8:DC8"/>
    <mergeCell ref="A9:AK9"/>
    <mergeCell ref="FF5:FH5"/>
    <mergeCell ref="A6:AK6"/>
    <mergeCell ref="AL6:AX6"/>
    <mergeCell ref="AY6:BL6"/>
    <mergeCell ref="BM6:BZ6"/>
    <mergeCell ref="CA6:CN6"/>
    <mergeCell ref="CO6:DC6"/>
    <mergeCell ref="A8:AK8"/>
    <mergeCell ref="AL8:AX8"/>
    <mergeCell ref="AY8:BL8"/>
    <mergeCell ref="BM8:BZ8"/>
    <mergeCell ref="AL9:AX9"/>
    <mergeCell ref="AY9:BL9"/>
    <mergeCell ref="BM9:BZ9"/>
    <mergeCell ref="DS10:EM10"/>
    <mergeCell ref="CA10:CN10"/>
    <mergeCell ref="CO10:DC10"/>
    <mergeCell ref="CA9:CN9"/>
    <mergeCell ref="CO9:DC9"/>
    <mergeCell ref="DD9:DR9"/>
    <mergeCell ref="DD8:DR8"/>
    <mergeCell ref="DS8:EM8"/>
    <mergeCell ref="EN8:FE8"/>
    <mergeCell ref="EN11:FE11"/>
    <mergeCell ref="DS9:EM9"/>
    <mergeCell ref="EN9:FE9"/>
    <mergeCell ref="DD10:DR10"/>
    <mergeCell ref="A10:AK10"/>
    <mergeCell ref="AL10:AX10"/>
    <mergeCell ref="AY10:BL10"/>
    <mergeCell ref="BM10:BZ10"/>
    <mergeCell ref="A13:AK13"/>
    <mergeCell ref="EN10:FE10"/>
    <mergeCell ref="A11:AK11"/>
    <mergeCell ref="AL11:AX11"/>
    <mergeCell ref="AY11:BL11"/>
    <mergeCell ref="BM11:BZ11"/>
    <mergeCell ref="CA11:CN11"/>
    <mergeCell ref="CO11:DC11"/>
    <mergeCell ref="DD11:DR11"/>
    <mergeCell ref="DS11:EM11"/>
    <mergeCell ref="A12:AK12"/>
    <mergeCell ref="AL12:AX12"/>
    <mergeCell ref="AY12:BL12"/>
    <mergeCell ref="BM12:BZ12"/>
    <mergeCell ref="AL13:AX13"/>
    <mergeCell ref="AY13:BL13"/>
    <mergeCell ref="BM13:BZ13"/>
    <mergeCell ref="DD12:DR12"/>
    <mergeCell ref="CA13:CN13"/>
    <mergeCell ref="CO13:DC13"/>
    <mergeCell ref="DD13:DR13"/>
    <mergeCell ref="CA12:CN12"/>
    <mergeCell ref="CO12:DC12"/>
    <mergeCell ref="DS12:EM12"/>
    <mergeCell ref="DS13:EM13"/>
    <mergeCell ref="EN12:FE12"/>
    <mergeCell ref="A16:AK16"/>
    <mergeCell ref="EN16:FE16"/>
    <mergeCell ref="AL16:AX16"/>
    <mergeCell ref="AY16:BL16"/>
    <mergeCell ref="BM16:BZ16"/>
    <mergeCell ref="CA16:CN16"/>
    <mergeCell ref="CO16:DC16"/>
    <mergeCell ref="DD16:DR16"/>
    <mergeCell ref="DS16:EM16"/>
    <mergeCell ref="B98:AK98"/>
    <mergeCell ref="AL98:AX98"/>
    <mergeCell ref="AY98:BL98"/>
    <mergeCell ref="BM98:BZ98"/>
    <mergeCell ref="CA88:CN88"/>
    <mergeCell ref="CO88:DC88"/>
    <mergeCell ref="DD88:DR88"/>
    <mergeCell ref="DS88:EM88"/>
    <mergeCell ref="EN13:FE13"/>
    <mergeCell ref="EN116:FE116"/>
    <mergeCell ref="EN118:FE118"/>
    <mergeCell ref="EN100:FE100"/>
    <mergeCell ref="EN93:FE93"/>
    <mergeCell ref="EN15:FE15"/>
    <mergeCell ref="EN91:FE91"/>
    <mergeCell ref="EN90:FE90"/>
    <mergeCell ref="EN89:FE89"/>
    <mergeCell ref="EN104:FE104"/>
    <mergeCell ref="CA100:CN100"/>
    <mergeCell ref="CO100:DC100"/>
    <mergeCell ref="DD100:DR100"/>
    <mergeCell ref="EN128:FE128"/>
    <mergeCell ref="EN117:FE117"/>
    <mergeCell ref="EN112:FE112"/>
    <mergeCell ref="CA128:CN128"/>
    <mergeCell ref="CO128:DC128"/>
    <mergeCell ref="DD128:DR128"/>
    <mergeCell ref="DS128:EM128"/>
    <mergeCell ref="CA93:CN93"/>
    <mergeCell ref="CO93:DC93"/>
    <mergeCell ref="DD93:DR93"/>
    <mergeCell ref="CA98:CN98"/>
    <mergeCell ref="CO98:DC98"/>
    <mergeCell ref="DD98:DR98"/>
    <mergeCell ref="CA97:CN97"/>
    <mergeCell ref="CO97:DC97"/>
    <mergeCell ref="DD97:DR97"/>
    <mergeCell ref="CA94:CN94"/>
    <mergeCell ref="B88:AK88"/>
    <mergeCell ref="AL88:AX88"/>
    <mergeCell ref="AY88:BL88"/>
    <mergeCell ref="BM88:BZ88"/>
    <mergeCell ref="B128:AK128"/>
    <mergeCell ref="AL128:AX128"/>
    <mergeCell ref="AY128:BL128"/>
    <mergeCell ref="BM128:BZ128"/>
    <mergeCell ref="DS21:EM21"/>
    <mergeCell ref="EN21:FE21"/>
    <mergeCell ref="CA55:CN55"/>
    <mergeCell ref="CO55:DC55"/>
    <mergeCell ref="DD55:DR55"/>
    <mergeCell ref="DS55:EM55"/>
    <mergeCell ref="EN55:FE55"/>
    <mergeCell ref="CA52:CN52"/>
    <mergeCell ref="CO52:DC52"/>
    <mergeCell ref="DD52:DR52"/>
    <mergeCell ref="BM21:BZ21"/>
    <mergeCell ref="CA21:CN21"/>
    <mergeCell ref="CO21:DC21"/>
    <mergeCell ref="DD21:DR21"/>
    <mergeCell ref="CA17:CN17"/>
    <mergeCell ref="CO17:DC17"/>
    <mergeCell ref="DD17:DR17"/>
    <mergeCell ref="A55:AK55"/>
    <mergeCell ref="AL55:AX55"/>
    <mergeCell ref="AY55:BL55"/>
    <mergeCell ref="BM55:BZ55"/>
    <mergeCell ref="A21:AK21"/>
    <mergeCell ref="AL21:AX21"/>
    <mergeCell ref="AY21:BL21"/>
    <mergeCell ref="A17:AK17"/>
    <mergeCell ref="AL17:AX17"/>
    <mergeCell ref="AY17:BL17"/>
    <mergeCell ref="BM17:BZ17"/>
    <mergeCell ref="CA18:CN18"/>
    <mergeCell ref="CO18:DC18"/>
    <mergeCell ref="DD18:DR18"/>
    <mergeCell ref="DS18:EM18"/>
    <mergeCell ref="A18:AK18"/>
    <mergeCell ref="AL18:AX18"/>
    <mergeCell ref="AY18:BL18"/>
    <mergeCell ref="BM18:BZ18"/>
    <mergeCell ref="DS19:EM19"/>
    <mergeCell ref="EN19:FE19"/>
    <mergeCell ref="DS17:EM17"/>
    <mergeCell ref="EN17:FE17"/>
    <mergeCell ref="CA20:CN20"/>
    <mergeCell ref="CO20:DC20"/>
    <mergeCell ref="EN18:FE18"/>
    <mergeCell ref="A19:AK19"/>
    <mergeCell ref="AL19:AX19"/>
    <mergeCell ref="AY19:BL19"/>
    <mergeCell ref="BM19:BZ19"/>
    <mergeCell ref="CA19:CN19"/>
    <mergeCell ref="CO19:DC19"/>
    <mergeCell ref="DD19:DR19"/>
    <mergeCell ref="A20:AK20"/>
    <mergeCell ref="AL20:AX20"/>
    <mergeCell ref="AY20:BL20"/>
    <mergeCell ref="BM20:BZ20"/>
    <mergeCell ref="DD20:DR20"/>
    <mergeCell ref="DS20:EM20"/>
    <mergeCell ref="EN20:FE20"/>
    <mergeCell ref="A22:AK22"/>
    <mergeCell ref="AL22:AX22"/>
    <mergeCell ref="AY22:BL22"/>
    <mergeCell ref="BM22:BZ22"/>
    <mergeCell ref="CA22:CN22"/>
    <mergeCell ref="CO22:DC22"/>
    <mergeCell ref="DD22:DR22"/>
    <mergeCell ref="CA23:CN23"/>
    <mergeCell ref="CO23:DC23"/>
    <mergeCell ref="DD23:DR23"/>
    <mergeCell ref="DS23:EM23"/>
    <mergeCell ref="A23:AK23"/>
    <mergeCell ref="AL23:AX23"/>
    <mergeCell ref="AY23:BL23"/>
    <mergeCell ref="BM23:BZ23"/>
    <mergeCell ref="DS26:EM26"/>
    <mergeCell ref="EN26:FE26"/>
    <mergeCell ref="DS22:EM22"/>
    <mergeCell ref="EN22:FE22"/>
    <mergeCell ref="EN24:FE24"/>
    <mergeCell ref="EN25:FE25"/>
    <mergeCell ref="CA27:CN27"/>
    <mergeCell ref="CO27:DC27"/>
    <mergeCell ref="EN23:FE23"/>
    <mergeCell ref="A26:AK26"/>
    <mergeCell ref="AL26:AX26"/>
    <mergeCell ref="AY26:BL26"/>
    <mergeCell ref="BM26:BZ26"/>
    <mergeCell ref="CA26:CN26"/>
    <mergeCell ref="CO26:DC26"/>
    <mergeCell ref="DD26:DR26"/>
    <mergeCell ref="A27:AK27"/>
    <mergeCell ref="AL27:AX27"/>
    <mergeCell ref="AY27:BL27"/>
    <mergeCell ref="BM27:BZ27"/>
    <mergeCell ref="DD27:DR27"/>
    <mergeCell ref="DS27:EM27"/>
    <mergeCell ref="EN27:FE27"/>
    <mergeCell ref="A28:AK28"/>
    <mergeCell ref="AL28:AX28"/>
    <mergeCell ref="AY28:BL28"/>
    <mergeCell ref="BM28:BZ28"/>
    <mergeCell ref="CA28:CN28"/>
    <mergeCell ref="CO28:DC28"/>
    <mergeCell ref="DD28:DR28"/>
    <mergeCell ref="CA29:CN29"/>
    <mergeCell ref="CO29:DC29"/>
    <mergeCell ref="DD29:DR29"/>
    <mergeCell ref="DS29:EM29"/>
    <mergeCell ref="A29:AK29"/>
    <mergeCell ref="AL29:AX29"/>
    <mergeCell ref="AY29:BL29"/>
    <mergeCell ref="BM29:BZ29"/>
    <mergeCell ref="DS30:EM30"/>
    <mergeCell ref="EN30:FE30"/>
    <mergeCell ref="DS28:EM28"/>
    <mergeCell ref="EN28:FE28"/>
    <mergeCell ref="CA31:CN31"/>
    <mergeCell ref="CO31:DC31"/>
    <mergeCell ref="EN29:FE29"/>
    <mergeCell ref="A30:AK30"/>
    <mergeCell ref="AL30:AX30"/>
    <mergeCell ref="AY30:BL30"/>
    <mergeCell ref="BM30:BZ30"/>
    <mergeCell ref="CA30:CN30"/>
    <mergeCell ref="CO30:DC30"/>
    <mergeCell ref="DD30:DR30"/>
    <mergeCell ref="A31:AK31"/>
    <mergeCell ref="AL31:AX31"/>
    <mergeCell ref="AY31:BL31"/>
    <mergeCell ref="BM31:BZ31"/>
    <mergeCell ref="DD31:DR31"/>
    <mergeCell ref="DS31:EM31"/>
    <mergeCell ref="EN31:FE31"/>
    <mergeCell ref="A32:AK32"/>
    <mergeCell ref="AL32:AX32"/>
    <mergeCell ref="AY32:BL32"/>
    <mergeCell ref="BM32:BZ32"/>
    <mergeCell ref="CA32:CN32"/>
    <mergeCell ref="CO32:DC32"/>
    <mergeCell ref="DD32:DR32"/>
    <mergeCell ref="CA33:CN33"/>
    <mergeCell ref="CO33:DC33"/>
    <mergeCell ref="DD33:DR33"/>
    <mergeCell ref="DS33:EM33"/>
    <mergeCell ref="A33:AK33"/>
    <mergeCell ref="AL33:AX33"/>
    <mergeCell ref="AY33:BL33"/>
    <mergeCell ref="BM33:BZ33"/>
    <mergeCell ref="DS34:EM34"/>
    <mergeCell ref="EN34:FE34"/>
    <mergeCell ref="DS32:EM32"/>
    <mergeCell ref="EN32:FE32"/>
    <mergeCell ref="CA35:CN35"/>
    <mergeCell ref="CO35:DC35"/>
    <mergeCell ref="EN33:FE33"/>
    <mergeCell ref="A34:AK34"/>
    <mergeCell ref="AL34:AX34"/>
    <mergeCell ref="AY34:BL34"/>
    <mergeCell ref="BM34:BZ34"/>
    <mergeCell ref="CA34:CN34"/>
    <mergeCell ref="CO34:DC34"/>
    <mergeCell ref="DD34:DR34"/>
    <mergeCell ref="A35:AK35"/>
    <mergeCell ref="AL35:AX35"/>
    <mergeCell ref="AY35:BL35"/>
    <mergeCell ref="BM35:BZ35"/>
    <mergeCell ref="DD35:DR35"/>
    <mergeCell ref="DS35:EM35"/>
    <mergeCell ref="EN35:FE35"/>
    <mergeCell ref="A36:AK36"/>
    <mergeCell ref="AL36:AX36"/>
    <mergeCell ref="AY36:BL36"/>
    <mergeCell ref="BM36:BZ36"/>
    <mergeCell ref="CA36:CN36"/>
    <mergeCell ref="CO36:DC36"/>
    <mergeCell ref="DD36:DR36"/>
    <mergeCell ref="CA37:CN37"/>
    <mergeCell ref="CO37:DC37"/>
    <mergeCell ref="DD37:DR37"/>
    <mergeCell ref="DS37:EM37"/>
    <mergeCell ref="A37:AK37"/>
    <mergeCell ref="AL37:AX37"/>
    <mergeCell ref="AY37:BL37"/>
    <mergeCell ref="BM37:BZ37"/>
    <mergeCell ref="DS38:EM38"/>
    <mergeCell ref="EN38:FE38"/>
    <mergeCell ref="DS36:EM36"/>
    <mergeCell ref="EN36:FE36"/>
    <mergeCell ref="CA39:CN39"/>
    <mergeCell ref="CO39:DC39"/>
    <mergeCell ref="EN37:FE37"/>
    <mergeCell ref="A38:AK38"/>
    <mergeCell ref="AL38:AX38"/>
    <mergeCell ref="AY38:BL38"/>
    <mergeCell ref="BM38:BZ38"/>
    <mergeCell ref="CA38:CN38"/>
    <mergeCell ref="CO38:DC38"/>
    <mergeCell ref="DD38:DR38"/>
    <mergeCell ref="A39:AK39"/>
    <mergeCell ref="AL39:AX39"/>
    <mergeCell ref="AY39:BL39"/>
    <mergeCell ref="BM39:BZ39"/>
    <mergeCell ref="DD39:DR39"/>
    <mergeCell ref="DS39:EM39"/>
    <mergeCell ref="EN39:FE39"/>
    <mergeCell ref="A40:AK40"/>
    <mergeCell ref="AL40:AX40"/>
    <mergeCell ref="AY40:BL40"/>
    <mergeCell ref="BM40:BZ40"/>
    <mergeCell ref="CA40:CN40"/>
    <mergeCell ref="CO40:DC40"/>
    <mergeCell ref="DD40:DR40"/>
    <mergeCell ref="CA41:CN41"/>
    <mergeCell ref="CO41:DC41"/>
    <mergeCell ref="DD41:DR41"/>
    <mergeCell ref="DS41:EM41"/>
    <mergeCell ref="A41:AK41"/>
    <mergeCell ref="AL41:AX41"/>
    <mergeCell ref="AY41:BL41"/>
    <mergeCell ref="BM41:BZ41"/>
    <mergeCell ref="DS42:EM42"/>
    <mergeCell ref="EN42:FE42"/>
    <mergeCell ref="DS40:EM40"/>
    <mergeCell ref="EN40:FE40"/>
    <mergeCell ref="CA43:CN43"/>
    <mergeCell ref="CO43:DC43"/>
    <mergeCell ref="EN41:FE41"/>
    <mergeCell ref="A42:AK42"/>
    <mergeCell ref="AL42:AX42"/>
    <mergeCell ref="AY42:BL42"/>
    <mergeCell ref="BM42:BZ42"/>
    <mergeCell ref="CA42:CN42"/>
    <mergeCell ref="CO42:DC42"/>
    <mergeCell ref="DD42:DR42"/>
    <mergeCell ref="A43:AK43"/>
    <mergeCell ref="AL43:AX43"/>
    <mergeCell ref="AY43:BL43"/>
    <mergeCell ref="BM43:BZ43"/>
    <mergeCell ref="DD43:DR43"/>
    <mergeCell ref="DS43:EM43"/>
    <mergeCell ref="EN43:FE43"/>
    <mergeCell ref="A44:AK44"/>
    <mergeCell ref="AL44:AX44"/>
    <mergeCell ref="AY44:BL44"/>
    <mergeCell ref="BM44:BZ44"/>
    <mergeCell ref="CA44:CN44"/>
    <mergeCell ref="CO44:DC44"/>
    <mergeCell ref="DD44:DR44"/>
    <mergeCell ref="CA45:CN45"/>
    <mergeCell ref="CO45:DC45"/>
    <mergeCell ref="DD45:DR45"/>
    <mergeCell ref="DS45:EM45"/>
    <mergeCell ref="A45:AK45"/>
    <mergeCell ref="AL45:AX45"/>
    <mergeCell ref="AY45:BL45"/>
    <mergeCell ref="BM45:BZ45"/>
    <mergeCell ref="DS46:EM46"/>
    <mergeCell ref="EN46:FE46"/>
    <mergeCell ref="DS44:EM44"/>
    <mergeCell ref="EN44:FE44"/>
    <mergeCell ref="CA47:CN47"/>
    <mergeCell ref="CO47:DC47"/>
    <mergeCell ref="EN45:FE45"/>
    <mergeCell ref="A46:AK46"/>
    <mergeCell ref="AL46:AX46"/>
    <mergeCell ref="AY46:BL46"/>
    <mergeCell ref="BM46:BZ46"/>
    <mergeCell ref="CA46:CN46"/>
    <mergeCell ref="CO46:DC46"/>
    <mergeCell ref="DD46:DR46"/>
    <mergeCell ref="A47:AK47"/>
    <mergeCell ref="AL47:AX47"/>
    <mergeCell ref="AY47:BL47"/>
    <mergeCell ref="BM47:BZ47"/>
    <mergeCell ref="DD47:DR47"/>
    <mergeCell ref="DS47:EM47"/>
    <mergeCell ref="EN47:FE47"/>
    <mergeCell ref="A48:AK48"/>
    <mergeCell ref="AL48:AX48"/>
    <mergeCell ref="AY48:BL48"/>
    <mergeCell ref="BM48:BZ48"/>
    <mergeCell ref="CA48:CN48"/>
    <mergeCell ref="CO48:DC48"/>
    <mergeCell ref="DD48:DR48"/>
    <mergeCell ref="CA49:CN49"/>
    <mergeCell ref="CO49:DC49"/>
    <mergeCell ref="DD49:DR49"/>
    <mergeCell ref="DS49:EM49"/>
    <mergeCell ref="A49:AK49"/>
    <mergeCell ref="AL49:AX49"/>
    <mergeCell ref="AY49:BL49"/>
    <mergeCell ref="BM49:BZ49"/>
    <mergeCell ref="DD50:DR50"/>
    <mergeCell ref="DS50:EM50"/>
    <mergeCell ref="EN50:FE50"/>
    <mergeCell ref="DS48:EM48"/>
    <mergeCell ref="EN48:FE48"/>
    <mergeCell ref="CA51:CN51"/>
    <mergeCell ref="CO51:DC51"/>
    <mergeCell ref="A53:AK53"/>
    <mergeCell ref="EN49:FE49"/>
    <mergeCell ref="A50:AK50"/>
    <mergeCell ref="AL50:AX50"/>
    <mergeCell ref="AY50:BL50"/>
    <mergeCell ref="BM50:BZ50"/>
    <mergeCell ref="CA50:CN50"/>
    <mergeCell ref="CO50:DC50"/>
    <mergeCell ref="A51:AK51"/>
    <mergeCell ref="AL51:AX51"/>
    <mergeCell ref="AY51:BL51"/>
    <mergeCell ref="BM51:BZ51"/>
    <mergeCell ref="AL53:AX53"/>
    <mergeCell ref="AY53:BL53"/>
    <mergeCell ref="BM53:BZ53"/>
    <mergeCell ref="DS54:EM54"/>
    <mergeCell ref="CA54:CN54"/>
    <mergeCell ref="CO54:DC54"/>
    <mergeCell ref="CA53:CN53"/>
    <mergeCell ref="CO53:DC53"/>
    <mergeCell ref="DD53:DR53"/>
    <mergeCell ref="DD51:DR51"/>
    <mergeCell ref="DS51:EM51"/>
    <mergeCell ref="EN51:FE51"/>
    <mergeCell ref="EN54:FE54"/>
    <mergeCell ref="DS53:EM53"/>
    <mergeCell ref="EN53:FE53"/>
    <mergeCell ref="DD54:DR54"/>
    <mergeCell ref="EN52:FE52"/>
    <mergeCell ref="DS52:EM52"/>
    <mergeCell ref="A54:AK54"/>
    <mergeCell ref="AL54:AX54"/>
    <mergeCell ref="AY54:BL54"/>
    <mergeCell ref="BM54:BZ54"/>
    <mergeCell ref="DS56:EM56"/>
    <mergeCell ref="EN56:FE56"/>
    <mergeCell ref="A56:AK56"/>
    <mergeCell ref="AL56:AX56"/>
    <mergeCell ref="AY56:BL56"/>
    <mergeCell ref="BM56:BZ56"/>
    <mergeCell ref="CA56:CN56"/>
    <mergeCell ref="CO56:DC56"/>
    <mergeCell ref="CA57:CN57"/>
    <mergeCell ref="CO57:DC57"/>
    <mergeCell ref="DD57:DR57"/>
    <mergeCell ref="DD56:DR56"/>
    <mergeCell ref="A57:AK57"/>
    <mergeCell ref="AL57:AX57"/>
    <mergeCell ref="AY57:BL57"/>
    <mergeCell ref="BM57:BZ57"/>
    <mergeCell ref="DS57:EM57"/>
    <mergeCell ref="EN57:FE57"/>
    <mergeCell ref="A58:AK58"/>
    <mergeCell ref="AL58:AX58"/>
    <mergeCell ref="AY58:BL58"/>
    <mergeCell ref="BM58:BZ58"/>
    <mergeCell ref="CA58:CN58"/>
    <mergeCell ref="CO58:DC58"/>
    <mergeCell ref="DD58:DR58"/>
    <mergeCell ref="DS58:EM58"/>
    <mergeCell ref="CA59:CN59"/>
    <mergeCell ref="CO59:DC59"/>
    <mergeCell ref="DD59:DR59"/>
    <mergeCell ref="EN58:FE58"/>
    <mergeCell ref="B59:AK59"/>
    <mergeCell ref="AL59:AX59"/>
    <mergeCell ref="AY59:BL59"/>
    <mergeCell ref="BM59:BZ59"/>
    <mergeCell ref="CA61:CN61"/>
    <mergeCell ref="CO61:DC61"/>
    <mergeCell ref="DD61:DR61"/>
    <mergeCell ref="DS61:EM61"/>
    <mergeCell ref="B61:AK61"/>
    <mergeCell ref="AL61:AX61"/>
    <mergeCell ref="AY61:BL61"/>
    <mergeCell ref="BM61:BZ61"/>
    <mergeCell ref="DS62:EM62"/>
    <mergeCell ref="EN62:FE62"/>
    <mergeCell ref="DS59:EM59"/>
    <mergeCell ref="EN59:FE59"/>
    <mergeCell ref="CA63:CN63"/>
    <mergeCell ref="CO63:DC63"/>
    <mergeCell ref="EN61:FE61"/>
    <mergeCell ref="B62:AK62"/>
    <mergeCell ref="AL62:AX62"/>
    <mergeCell ref="AY62:BL62"/>
    <mergeCell ref="BM62:BZ62"/>
    <mergeCell ref="CA62:CN62"/>
    <mergeCell ref="CO62:DC62"/>
    <mergeCell ref="DD62:DR62"/>
    <mergeCell ref="B63:AK63"/>
    <mergeCell ref="AL63:AX63"/>
    <mergeCell ref="AY63:BL63"/>
    <mergeCell ref="BM63:BZ63"/>
    <mergeCell ref="DD63:DR63"/>
    <mergeCell ref="DS63:EM63"/>
    <mergeCell ref="EN63:FE63"/>
    <mergeCell ref="B64:AK64"/>
    <mergeCell ref="AL64:AX64"/>
    <mergeCell ref="AY64:BL64"/>
    <mergeCell ref="BM64:BZ64"/>
    <mergeCell ref="CA64:CN64"/>
    <mergeCell ref="CO64:DC64"/>
    <mergeCell ref="DD64:DR64"/>
    <mergeCell ref="CA65:CN65"/>
    <mergeCell ref="CO65:DC65"/>
    <mergeCell ref="DD65:DR65"/>
    <mergeCell ref="DS65:EM65"/>
    <mergeCell ref="B65:AK65"/>
    <mergeCell ref="AL65:AX65"/>
    <mergeCell ref="AY65:BL65"/>
    <mergeCell ref="BM65:BZ65"/>
    <mergeCell ref="DS66:EM66"/>
    <mergeCell ref="EN66:FE66"/>
    <mergeCell ref="DS64:EM64"/>
    <mergeCell ref="EN64:FE64"/>
    <mergeCell ref="CA67:CN67"/>
    <mergeCell ref="CO67:DC67"/>
    <mergeCell ref="EN65:FE65"/>
    <mergeCell ref="B66:AK66"/>
    <mergeCell ref="AL66:AX66"/>
    <mergeCell ref="AY66:BL66"/>
    <mergeCell ref="BM66:BZ66"/>
    <mergeCell ref="CA66:CN66"/>
    <mergeCell ref="CO66:DC66"/>
    <mergeCell ref="DD66:DR66"/>
    <mergeCell ref="B67:AK67"/>
    <mergeCell ref="AL67:AX67"/>
    <mergeCell ref="AY67:BL67"/>
    <mergeCell ref="BM67:BZ67"/>
    <mergeCell ref="DD67:DR67"/>
    <mergeCell ref="DS67:EM67"/>
    <mergeCell ref="EN67:FE67"/>
    <mergeCell ref="B68:AK68"/>
    <mergeCell ref="AL68:AX68"/>
    <mergeCell ref="AY68:BL68"/>
    <mergeCell ref="BM68:BZ68"/>
    <mergeCell ref="CA68:CN68"/>
    <mergeCell ref="CO68:DC68"/>
    <mergeCell ref="DD68:DR68"/>
    <mergeCell ref="DS68:EM68"/>
    <mergeCell ref="EN68:FE68"/>
    <mergeCell ref="B69:AK69"/>
    <mergeCell ref="AL69:AX69"/>
    <mergeCell ref="AY69:BL69"/>
    <mergeCell ref="BM69:BZ69"/>
    <mergeCell ref="CA69:CN69"/>
    <mergeCell ref="CO69:DC69"/>
    <mergeCell ref="DD69:DR69"/>
    <mergeCell ref="DS69:EM69"/>
    <mergeCell ref="CA70:CN70"/>
    <mergeCell ref="CO70:DC70"/>
    <mergeCell ref="DD70:DR70"/>
    <mergeCell ref="DS70:EM70"/>
    <mergeCell ref="B70:AK70"/>
    <mergeCell ref="AL70:AX70"/>
    <mergeCell ref="AY70:BL70"/>
    <mergeCell ref="BM70:BZ70"/>
    <mergeCell ref="DD71:DR71"/>
    <mergeCell ref="DS71:EM71"/>
    <mergeCell ref="EN71:FE71"/>
    <mergeCell ref="B71:AK71"/>
    <mergeCell ref="AL71:AX71"/>
    <mergeCell ref="AY71:BL71"/>
    <mergeCell ref="BM71:BZ71"/>
    <mergeCell ref="CA71:CN71"/>
    <mergeCell ref="CO71:DC71"/>
    <mergeCell ref="DD72:DR72"/>
    <mergeCell ref="DS72:EM72"/>
    <mergeCell ref="EN72:FE72"/>
    <mergeCell ref="B72:AK72"/>
    <mergeCell ref="AL72:AX72"/>
    <mergeCell ref="AY72:BL72"/>
    <mergeCell ref="BM72:BZ72"/>
    <mergeCell ref="CA72:CN72"/>
    <mergeCell ref="CO72:DC72"/>
    <mergeCell ref="DS73:EM73"/>
    <mergeCell ref="EN73:FE73"/>
    <mergeCell ref="B73:AK73"/>
    <mergeCell ref="AL73:AX73"/>
    <mergeCell ref="AY73:BL73"/>
    <mergeCell ref="BM73:BZ73"/>
    <mergeCell ref="CA73:CN73"/>
    <mergeCell ref="CO73:DC73"/>
    <mergeCell ref="DD73:DR73"/>
    <mergeCell ref="CA74:CN74"/>
    <mergeCell ref="CO74:DC74"/>
    <mergeCell ref="DD74:DR74"/>
    <mergeCell ref="DS74:EM74"/>
    <mergeCell ref="B74:AK74"/>
    <mergeCell ref="AL74:AX74"/>
    <mergeCell ref="AY74:BL74"/>
    <mergeCell ref="BM74:BZ74"/>
    <mergeCell ref="DD75:DR75"/>
    <mergeCell ref="DS75:EM75"/>
    <mergeCell ref="EN75:FE75"/>
    <mergeCell ref="B75:AK75"/>
    <mergeCell ref="AL75:AX75"/>
    <mergeCell ref="AY75:BL75"/>
    <mergeCell ref="BM75:BZ75"/>
    <mergeCell ref="CA75:CN75"/>
    <mergeCell ref="CO75:DC75"/>
    <mergeCell ref="CA76:CN76"/>
    <mergeCell ref="CO76:DC76"/>
    <mergeCell ref="DD76:DR76"/>
    <mergeCell ref="B77:AK77"/>
    <mergeCell ref="AL77:AX77"/>
    <mergeCell ref="AY77:BL77"/>
    <mergeCell ref="BM77:BZ77"/>
    <mergeCell ref="CA77:CN77"/>
    <mergeCell ref="CO77:DC77"/>
    <mergeCell ref="DD77:DR77"/>
    <mergeCell ref="B76:AK76"/>
    <mergeCell ref="AL76:AX76"/>
    <mergeCell ref="AY76:BL76"/>
    <mergeCell ref="BM76:BZ76"/>
    <mergeCell ref="DS76:EM76"/>
    <mergeCell ref="EN76:FE76"/>
    <mergeCell ref="DS77:EM77"/>
    <mergeCell ref="EN77:FE77"/>
    <mergeCell ref="DD78:DR78"/>
    <mergeCell ref="DS78:EM78"/>
    <mergeCell ref="EN78:FE78"/>
    <mergeCell ref="B78:AK78"/>
    <mergeCell ref="AL78:AX78"/>
    <mergeCell ref="AY78:BL78"/>
    <mergeCell ref="BM78:BZ78"/>
    <mergeCell ref="CA78:CN78"/>
    <mergeCell ref="CO78:DC78"/>
    <mergeCell ref="DS81:EM81"/>
    <mergeCell ref="EN81:FE81"/>
    <mergeCell ref="B79:AK79"/>
    <mergeCell ref="AL79:AX79"/>
    <mergeCell ref="AY79:BL79"/>
    <mergeCell ref="BM79:BZ79"/>
    <mergeCell ref="CA79:CN79"/>
    <mergeCell ref="CO79:DC79"/>
    <mergeCell ref="DD79:DR79"/>
    <mergeCell ref="DS79:EM79"/>
    <mergeCell ref="CA82:CN82"/>
    <mergeCell ref="CO82:DC82"/>
    <mergeCell ref="EN79:FE79"/>
    <mergeCell ref="B81:AK81"/>
    <mergeCell ref="AL81:AX81"/>
    <mergeCell ref="AY81:BL81"/>
    <mergeCell ref="BM81:BZ81"/>
    <mergeCell ref="CA81:CN81"/>
    <mergeCell ref="CO81:DC81"/>
    <mergeCell ref="DD81:DR81"/>
    <mergeCell ref="B82:AK82"/>
    <mergeCell ref="AL82:AX82"/>
    <mergeCell ref="AY82:BL82"/>
    <mergeCell ref="BM82:BZ82"/>
    <mergeCell ref="DD82:DR82"/>
    <mergeCell ref="DS82:EM82"/>
    <mergeCell ref="EN82:FE82"/>
    <mergeCell ref="B84:AK84"/>
    <mergeCell ref="AL84:AX84"/>
    <mergeCell ref="AY84:BL84"/>
    <mergeCell ref="BM84:BZ84"/>
    <mergeCell ref="CA84:CN84"/>
    <mergeCell ref="CO84:DC84"/>
    <mergeCell ref="DD84:DR84"/>
    <mergeCell ref="CA85:CN85"/>
    <mergeCell ref="CO85:DC85"/>
    <mergeCell ref="DD85:DR85"/>
    <mergeCell ref="DS85:EM85"/>
    <mergeCell ref="B85:AK85"/>
    <mergeCell ref="AL85:AX85"/>
    <mergeCell ref="AY85:BL85"/>
    <mergeCell ref="BM85:BZ85"/>
    <mergeCell ref="DS86:EM86"/>
    <mergeCell ref="EN86:FE86"/>
    <mergeCell ref="DS84:EM84"/>
    <mergeCell ref="EN84:FE84"/>
    <mergeCell ref="CA87:CN87"/>
    <mergeCell ref="CO87:DC87"/>
    <mergeCell ref="EN85:FE85"/>
    <mergeCell ref="B86:AK86"/>
    <mergeCell ref="AL86:AX86"/>
    <mergeCell ref="AY86:BL86"/>
    <mergeCell ref="BM86:BZ86"/>
    <mergeCell ref="CA86:CN86"/>
    <mergeCell ref="CO86:DC86"/>
    <mergeCell ref="DD86:DR86"/>
    <mergeCell ref="B87:AK87"/>
    <mergeCell ref="AL87:AX87"/>
    <mergeCell ref="AY87:BL87"/>
    <mergeCell ref="BM87:BZ87"/>
    <mergeCell ref="DD87:DR87"/>
    <mergeCell ref="DS87:EM87"/>
    <mergeCell ref="EN87:FE87"/>
    <mergeCell ref="EN96:FE96"/>
    <mergeCell ref="DS95:EM95"/>
    <mergeCell ref="EN95:FE95"/>
    <mergeCell ref="DD95:DR95"/>
    <mergeCell ref="DD96:DR96"/>
    <mergeCell ref="DS96:EM96"/>
    <mergeCell ref="EN88:FE88"/>
    <mergeCell ref="BM95:BZ95"/>
    <mergeCell ref="B96:AK96"/>
    <mergeCell ref="AL96:AX96"/>
    <mergeCell ref="AY96:BL96"/>
    <mergeCell ref="DD99:DR99"/>
    <mergeCell ref="CA96:CN96"/>
    <mergeCell ref="CO96:DC96"/>
    <mergeCell ref="B91:AK91"/>
    <mergeCell ref="DD91:DR91"/>
    <mergeCell ref="AY91:BL91"/>
    <mergeCell ref="BM91:BZ91"/>
    <mergeCell ref="CA91:CN91"/>
    <mergeCell ref="AL91:AX91"/>
    <mergeCell ref="AL92:AX92"/>
    <mergeCell ref="DS91:EM91"/>
    <mergeCell ref="CO91:DC91"/>
    <mergeCell ref="CA92:CN92"/>
    <mergeCell ref="CO92:DC92"/>
    <mergeCell ref="DD92:DR92"/>
    <mergeCell ref="DD105:DR105"/>
    <mergeCell ref="AL93:AX93"/>
    <mergeCell ref="AY93:BL93"/>
    <mergeCell ref="BM93:BZ93"/>
    <mergeCell ref="CA95:CN95"/>
    <mergeCell ref="CO95:DC95"/>
    <mergeCell ref="AL99:AX99"/>
    <mergeCell ref="AY99:BL99"/>
    <mergeCell ref="BM99:BZ99"/>
    <mergeCell ref="BM96:BZ96"/>
    <mergeCell ref="B105:AK105"/>
    <mergeCell ref="AL105:AX105"/>
    <mergeCell ref="CA105:CN105"/>
    <mergeCell ref="AY92:BL92"/>
    <mergeCell ref="B99:AK99"/>
    <mergeCell ref="CA99:CN99"/>
    <mergeCell ref="B95:AK95"/>
    <mergeCell ref="AL95:AX95"/>
    <mergeCell ref="AY95:BL95"/>
    <mergeCell ref="BM92:BZ92"/>
    <mergeCell ref="B93:AK93"/>
    <mergeCell ref="CA106:CN106"/>
    <mergeCell ref="CO106:DC106"/>
    <mergeCell ref="AY105:BL105"/>
    <mergeCell ref="BM105:BZ105"/>
    <mergeCell ref="CO105:DC105"/>
    <mergeCell ref="B103:AK103"/>
    <mergeCell ref="AL103:AX103"/>
    <mergeCell ref="BM103:BZ103"/>
    <mergeCell ref="CA103:CN103"/>
    <mergeCell ref="B92:AK92"/>
    <mergeCell ref="DD106:DR106"/>
    <mergeCell ref="DS106:EM106"/>
    <mergeCell ref="B106:AK106"/>
    <mergeCell ref="AL106:AX106"/>
    <mergeCell ref="AY106:BL106"/>
    <mergeCell ref="BM106:BZ106"/>
    <mergeCell ref="DD103:DR103"/>
    <mergeCell ref="DS103:EM103"/>
    <mergeCell ref="AY103:BL103"/>
    <mergeCell ref="DS107:EM107"/>
    <mergeCell ref="EN107:FE107"/>
    <mergeCell ref="DS92:EM92"/>
    <mergeCell ref="EN92:FE92"/>
    <mergeCell ref="DS98:EM98"/>
    <mergeCell ref="EN98:FE98"/>
    <mergeCell ref="EN97:FE97"/>
    <mergeCell ref="EN103:FE103"/>
    <mergeCell ref="DS100:EM100"/>
    <mergeCell ref="DS93:EM93"/>
    <mergeCell ref="CA109:CN109"/>
    <mergeCell ref="CO109:DC109"/>
    <mergeCell ref="EN106:FE106"/>
    <mergeCell ref="B107:AK107"/>
    <mergeCell ref="AL107:AX107"/>
    <mergeCell ref="AY107:BL107"/>
    <mergeCell ref="BM107:BZ107"/>
    <mergeCell ref="CA107:CN107"/>
    <mergeCell ref="CO107:DC107"/>
    <mergeCell ref="DD107:DR107"/>
    <mergeCell ref="B109:AK109"/>
    <mergeCell ref="AL109:AX109"/>
    <mergeCell ref="AY109:BL109"/>
    <mergeCell ref="BM109:BZ109"/>
    <mergeCell ref="DD109:DR109"/>
    <mergeCell ref="DS109:EM109"/>
    <mergeCell ref="EN109:FE109"/>
    <mergeCell ref="B111:AK111"/>
    <mergeCell ref="AL111:AX111"/>
    <mergeCell ref="AY111:BL111"/>
    <mergeCell ref="BM111:BZ111"/>
    <mergeCell ref="CA111:CN111"/>
    <mergeCell ref="CO111:DC111"/>
    <mergeCell ref="DD111:DR111"/>
    <mergeCell ref="DS111:EM111"/>
    <mergeCell ref="EN111:FE111"/>
    <mergeCell ref="B114:AK114"/>
    <mergeCell ref="AL114:AX114"/>
    <mergeCell ref="AY114:BL114"/>
    <mergeCell ref="BM114:BZ114"/>
    <mergeCell ref="CA114:CN114"/>
    <mergeCell ref="CO114:DC114"/>
    <mergeCell ref="DD114:DR114"/>
    <mergeCell ref="DS114:EM114"/>
    <mergeCell ref="CA115:CN115"/>
    <mergeCell ref="CO115:DC115"/>
    <mergeCell ref="DD115:DR115"/>
    <mergeCell ref="DS115:EM115"/>
    <mergeCell ref="B115:AK115"/>
    <mergeCell ref="AL115:AX115"/>
    <mergeCell ref="AY115:BL115"/>
    <mergeCell ref="BM115:BZ115"/>
    <mergeCell ref="B132:AK132"/>
    <mergeCell ref="AL132:AX132"/>
    <mergeCell ref="AY132:BL132"/>
    <mergeCell ref="BM132:BZ132"/>
    <mergeCell ref="B112:AK112"/>
    <mergeCell ref="AL112:AX112"/>
    <mergeCell ref="CA112:CN112"/>
    <mergeCell ref="CO112:DC112"/>
    <mergeCell ref="AY112:BL112"/>
    <mergeCell ref="BM112:BZ112"/>
    <mergeCell ref="DS132:EM132"/>
    <mergeCell ref="CA132:CN132"/>
    <mergeCell ref="CO132:DC132"/>
    <mergeCell ref="DD132:DR132"/>
    <mergeCell ref="DD119:DR119"/>
    <mergeCell ref="DS119:EM119"/>
    <mergeCell ref="DD112:DR112"/>
    <mergeCell ref="DS112:EM112"/>
    <mergeCell ref="DS116:EM116"/>
    <mergeCell ref="DD118:DR118"/>
    <mergeCell ref="DS118:EM118"/>
    <mergeCell ref="DD117:DR117"/>
    <mergeCell ref="DS117:EM117"/>
    <mergeCell ref="B119:AK119"/>
    <mergeCell ref="AL119:AX119"/>
    <mergeCell ref="AY119:BL119"/>
    <mergeCell ref="BM119:BZ119"/>
    <mergeCell ref="B120:AK120"/>
    <mergeCell ref="AL120:AX120"/>
    <mergeCell ref="AY120:BL120"/>
    <mergeCell ref="BM120:BZ120"/>
    <mergeCell ref="B121:AK121"/>
    <mergeCell ref="AL121:AX121"/>
    <mergeCell ref="AY121:BL121"/>
    <mergeCell ref="BM121:BZ121"/>
    <mergeCell ref="CA125:CN125"/>
    <mergeCell ref="CO125:DC125"/>
    <mergeCell ref="DD125:DR125"/>
    <mergeCell ref="DS125:EM125"/>
    <mergeCell ref="B125:AK125"/>
    <mergeCell ref="AL125:AX125"/>
    <mergeCell ref="AY125:BL125"/>
    <mergeCell ref="BM125:BZ125"/>
    <mergeCell ref="CA126:CN126"/>
    <mergeCell ref="CO126:DC126"/>
    <mergeCell ref="DD126:DR126"/>
    <mergeCell ref="DS126:EM126"/>
    <mergeCell ref="B126:AK126"/>
    <mergeCell ref="AL126:AX126"/>
    <mergeCell ref="AY126:BL126"/>
    <mergeCell ref="BM126:BZ126"/>
    <mergeCell ref="B118:AK118"/>
    <mergeCell ref="AL118:AX118"/>
    <mergeCell ref="AY118:BL118"/>
    <mergeCell ref="BM118:BZ118"/>
    <mergeCell ref="B129:AK129"/>
    <mergeCell ref="AL129:AX129"/>
    <mergeCell ref="AY129:BL129"/>
    <mergeCell ref="BM129:BZ129"/>
    <mergeCell ref="CA129:CN129"/>
    <mergeCell ref="CO129:DC129"/>
    <mergeCell ref="DD129:DR129"/>
    <mergeCell ref="CA130:CN130"/>
    <mergeCell ref="CO130:DC130"/>
    <mergeCell ref="DD130:DR130"/>
    <mergeCell ref="B130:AK130"/>
    <mergeCell ref="AL130:AX130"/>
    <mergeCell ref="AY130:BL130"/>
    <mergeCell ref="BM130:BZ130"/>
    <mergeCell ref="DS131:EM131"/>
    <mergeCell ref="EN131:FE131"/>
    <mergeCell ref="DS129:EM129"/>
    <mergeCell ref="EN129:FE129"/>
    <mergeCell ref="DS130:EM130"/>
    <mergeCell ref="CA135:CN135"/>
    <mergeCell ref="CO135:DC135"/>
    <mergeCell ref="EN130:FE130"/>
    <mergeCell ref="B131:AK131"/>
    <mergeCell ref="AL131:AX131"/>
    <mergeCell ref="AY131:BL131"/>
    <mergeCell ref="BM131:BZ131"/>
    <mergeCell ref="CA131:CN131"/>
    <mergeCell ref="CO131:DC131"/>
    <mergeCell ref="DD131:DR131"/>
    <mergeCell ref="B135:AK135"/>
    <mergeCell ref="AL135:AX135"/>
    <mergeCell ref="AY135:BL135"/>
    <mergeCell ref="BM135:BZ135"/>
    <mergeCell ref="DD135:DR135"/>
    <mergeCell ref="DS135:EM135"/>
    <mergeCell ref="EN135:FE135"/>
    <mergeCell ref="B137:AK137"/>
    <mergeCell ref="AL137:AX137"/>
    <mergeCell ref="AY137:BL137"/>
    <mergeCell ref="BM137:BZ137"/>
    <mergeCell ref="CA137:CN137"/>
    <mergeCell ref="CO137:DC137"/>
    <mergeCell ref="DD137:DR137"/>
    <mergeCell ref="CA138:CN138"/>
    <mergeCell ref="CO138:DC138"/>
    <mergeCell ref="DD138:DR138"/>
    <mergeCell ref="DS138:EM138"/>
    <mergeCell ref="B138:AK138"/>
    <mergeCell ref="AL138:AX138"/>
    <mergeCell ref="AY138:BL138"/>
    <mergeCell ref="BM138:BZ138"/>
    <mergeCell ref="DS139:EM139"/>
    <mergeCell ref="EN139:FE139"/>
    <mergeCell ref="DS137:EM137"/>
    <mergeCell ref="EN137:FE137"/>
    <mergeCell ref="CA140:CN140"/>
    <mergeCell ref="CO140:DC140"/>
    <mergeCell ref="EN138:FE138"/>
    <mergeCell ref="B139:AK139"/>
    <mergeCell ref="AL139:AX139"/>
    <mergeCell ref="AY139:BL139"/>
    <mergeCell ref="BM139:BZ139"/>
    <mergeCell ref="CA139:CN139"/>
    <mergeCell ref="CO139:DC139"/>
    <mergeCell ref="DD139:DR139"/>
    <mergeCell ref="B140:AK140"/>
    <mergeCell ref="AL140:AX140"/>
    <mergeCell ref="AY140:BL140"/>
    <mergeCell ref="BM140:BZ140"/>
    <mergeCell ref="DD140:DR140"/>
    <mergeCell ref="DS140:EM140"/>
    <mergeCell ref="EN140:FE140"/>
    <mergeCell ref="B141:AK141"/>
    <mergeCell ref="AL141:AX141"/>
    <mergeCell ref="AY141:BL141"/>
    <mergeCell ref="BM141:BZ141"/>
    <mergeCell ref="CA141:CN141"/>
    <mergeCell ref="CO141:DC141"/>
    <mergeCell ref="DD141:DR141"/>
    <mergeCell ref="CA142:CN142"/>
    <mergeCell ref="CO142:DC142"/>
    <mergeCell ref="DD142:DR142"/>
    <mergeCell ref="DS142:EM142"/>
    <mergeCell ref="B142:AK142"/>
    <mergeCell ref="AL142:AX142"/>
    <mergeCell ref="AY142:BL142"/>
    <mergeCell ref="BM142:BZ142"/>
    <mergeCell ref="DS143:EM143"/>
    <mergeCell ref="EN143:FE143"/>
    <mergeCell ref="DS141:EM141"/>
    <mergeCell ref="EN141:FE141"/>
    <mergeCell ref="CA145:CN145"/>
    <mergeCell ref="CO145:DC145"/>
    <mergeCell ref="EN142:FE142"/>
    <mergeCell ref="B143:AK143"/>
    <mergeCell ref="AL143:AX143"/>
    <mergeCell ref="AY143:BL143"/>
    <mergeCell ref="BM143:BZ143"/>
    <mergeCell ref="CA143:CN143"/>
    <mergeCell ref="CO143:DC143"/>
    <mergeCell ref="DD143:DR143"/>
    <mergeCell ref="B145:AK145"/>
    <mergeCell ref="AL145:AX145"/>
    <mergeCell ref="AY145:BL145"/>
    <mergeCell ref="BM145:BZ145"/>
    <mergeCell ref="DD145:DR145"/>
    <mergeCell ref="DS145:EM145"/>
    <mergeCell ref="EN145:FE145"/>
    <mergeCell ref="B146:AK146"/>
    <mergeCell ref="AL146:AX146"/>
    <mergeCell ref="AY146:BL146"/>
    <mergeCell ref="BM146:BZ146"/>
    <mergeCell ref="CA146:CN146"/>
    <mergeCell ref="CO146:DC146"/>
    <mergeCell ref="DD146:DR146"/>
    <mergeCell ref="CA148:CN148"/>
    <mergeCell ref="CO148:DC148"/>
    <mergeCell ref="DD148:DR148"/>
    <mergeCell ref="DS148:EM148"/>
    <mergeCell ref="B148:AK148"/>
    <mergeCell ref="AL148:AX148"/>
    <mergeCell ref="AY148:BL148"/>
    <mergeCell ref="BM148:BZ148"/>
    <mergeCell ref="DS149:EM149"/>
    <mergeCell ref="EN149:FE149"/>
    <mergeCell ref="DS146:EM146"/>
    <mergeCell ref="EN146:FE146"/>
    <mergeCell ref="CA147:CN147"/>
    <mergeCell ref="CO147:DC147"/>
    <mergeCell ref="EN148:FE148"/>
    <mergeCell ref="B149:AK149"/>
    <mergeCell ref="AL149:AX149"/>
    <mergeCell ref="AY149:BL149"/>
    <mergeCell ref="BM149:BZ149"/>
    <mergeCell ref="CA149:CN149"/>
    <mergeCell ref="CO149:DC149"/>
    <mergeCell ref="DD149:DR149"/>
    <mergeCell ref="B147:AK147"/>
    <mergeCell ref="AL147:AX147"/>
    <mergeCell ref="AY147:BL147"/>
    <mergeCell ref="BM147:BZ147"/>
    <mergeCell ref="DD147:DR147"/>
    <mergeCell ref="DS147:EM147"/>
    <mergeCell ref="EN147:FE147"/>
    <mergeCell ref="B153:AK153"/>
    <mergeCell ref="AL153:AX153"/>
    <mergeCell ref="AY153:BL153"/>
    <mergeCell ref="BM153:BZ153"/>
    <mergeCell ref="CA153:CN153"/>
    <mergeCell ref="CO153:DC153"/>
    <mergeCell ref="DD153:DR153"/>
    <mergeCell ref="CA150:CN150"/>
    <mergeCell ref="CO150:DC150"/>
    <mergeCell ref="DD150:DR150"/>
    <mergeCell ref="DS150:EM150"/>
    <mergeCell ref="B150:AK150"/>
    <mergeCell ref="AL150:AX150"/>
    <mergeCell ref="AY150:BL150"/>
    <mergeCell ref="BM150:BZ150"/>
    <mergeCell ref="CA154:CN154"/>
    <mergeCell ref="CO154:DC154"/>
    <mergeCell ref="EN150:FE150"/>
    <mergeCell ref="B157:AK157"/>
    <mergeCell ref="AL157:AX157"/>
    <mergeCell ref="AY157:BL157"/>
    <mergeCell ref="BM157:BZ157"/>
    <mergeCell ref="CA157:CN157"/>
    <mergeCell ref="CO157:DC157"/>
    <mergeCell ref="DD157:DR157"/>
    <mergeCell ref="B154:AK154"/>
    <mergeCell ref="AL154:AX154"/>
    <mergeCell ref="AY154:BL154"/>
    <mergeCell ref="BM154:BZ154"/>
    <mergeCell ref="DD154:DR154"/>
    <mergeCell ref="DS154:EM154"/>
    <mergeCell ref="EN154:FE154"/>
    <mergeCell ref="B151:AK151"/>
    <mergeCell ref="AL151:AX151"/>
    <mergeCell ref="AY151:BL151"/>
    <mergeCell ref="BM151:BZ151"/>
    <mergeCell ref="CA151:CN151"/>
    <mergeCell ref="CO151:DC151"/>
    <mergeCell ref="DD151:DR151"/>
    <mergeCell ref="DS151:EM151"/>
    <mergeCell ref="EN151:FE151"/>
    <mergeCell ref="B158:AK158"/>
    <mergeCell ref="AL158:AX158"/>
    <mergeCell ref="AY158:BL158"/>
    <mergeCell ref="BM158:BZ158"/>
    <mergeCell ref="CA158:CN158"/>
    <mergeCell ref="CO158:DC158"/>
    <mergeCell ref="DD158:DR158"/>
    <mergeCell ref="DS158:EM158"/>
    <mergeCell ref="CA159:CN159"/>
    <mergeCell ref="CO159:DC159"/>
    <mergeCell ref="EN158:FE158"/>
    <mergeCell ref="B155:AK155"/>
    <mergeCell ref="AL155:AX155"/>
    <mergeCell ref="AY155:BL155"/>
    <mergeCell ref="BM155:BZ155"/>
    <mergeCell ref="CA155:CN155"/>
    <mergeCell ref="CO155:DC155"/>
    <mergeCell ref="DD155:DR155"/>
    <mergeCell ref="B159:AK159"/>
    <mergeCell ref="AL159:AX159"/>
    <mergeCell ref="AY159:BL159"/>
    <mergeCell ref="BM159:BZ159"/>
    <mergeCell ref="DD159:DR159"/>
    <mergeCell ref="DS159:EM159"/>
    <mergeCell ref="EN159:FE159"/>
    <mergeCell ref="B160:AK160"/>
    <mergeCell ref="AL160:AX160"/>
    <mergeCell ref="AY160:BL160"/>
    <mergeCell ref="BM160:BZ160"/>
    <mergeCell ref="CA160:CN160"/>
    <mergeCell ref="CO160:DC160"/>
    <mergeCell ref="DD160:DR160"/>
    <mergeCell ref="CA161:CN161"/>
    <mergeCell ref="CO161:DC161"/>
    <mergeCell ref="DD161:DR161"/>
    <mergeCell ref="DS161:EM161"/>
    <mergeCell ref="B161:AK161"/>
    <mergeCell ref="AL161:AX161"/>
    <mergeCell ref="AY161:BL161"/>
    <mergeCell ref="BM161:BZ161"/>
    <mergeCell ref="DS152:EM152"/>
    <mergeCell ref="EN152:FE152"/>
    <mergeCell ref="DS160:EM160"/>
    <mergeCell ref="EN160:FE160"/>
    <mergeCell ref="DS155:EM155"/>
    <mergeCell ref="EN155:FE155"/>
    <mergeCell ref="DS157:EM157"/>
    <mergeCell ref="EN157:FE157"/>
    <mergeCell ref="DS153:EM153"/>
    <mergeCell ref="EN153:FE153"/>
    <mergeCell ref="CA165:CN165"/>
    <mergeCell ref="CO165:DC165"/>
    <mergeCell ref="EN161:FE161"/>
    <mergeCell ref="B152:AK152"/>
    <mergeCell ref="AL152:AX152"/>
    <mergeCell ref="AY152:BL152"/>
    <mergeCell ref="BM152:BZ152"/>
    <mergeCell ref="CA152:CN152"/>
    <mergeCell ref="CO152:DC152"/>
    <mergeCell ref="DD152:DR152"/>
    <mergeCell ref="B165:AK165"/>
    <mergeCell ref="AL165:AX165"/>
    <mergeCell ref="AY165:BL165"/>
    <mergeCell ref="BM165:BZ165"/>
    <mergeCell ref="DD165:DR165"/>
    <mergeCell ref="DS165:EM165"/>
    <mergeCell ref="EN165:FE165"/>
    <mergeCell ref="B167:AK167"/>
    <mergeCell ref="AL167:AX167"/>
    <mergeCell ref="AY167:BL167"/>
    <mergeCell ref="BM167:BZ167"/>
    <mergeCell ref="CA167:CN167"/>
    <mergeCell ref="CO167:DC167"/>
    <mergeCell ref="DD167:DR167"/>
    <mergeCell ref="CA168:CN168"/>
    <mergeCell ref="CO168:DC168"/>
    <mergeCell ref="DD168:DR168"/>
    <mergeCell ref="DS168:EM168"/>
    <mergeCell ref="B168:AK168"/>
    <mergeCell ref="AL168:AX168"/>
    <mergeCell ref="AY168:BL168"/>
    <mergeCell ref="BM168:BZ168"/>
    <mergeCell ref="DS169:EM169"/>
    <mergeCell ref="EN169:FE169"/>
    <mergeCell ref="DS167:EM167"/>
    <mergeCell ref="EN167:FE167"/>
    <mergeCell ref="CA170:CN170"/>
    <mergeCell ref="CO170:DC170"/>
    <mergeCell ref="EN168:FE168"/>
    <mergeCell ref="B169:AK169"/>
    <mergeCell ref="AL169:AX169"/>
    <mergeCell ref="AY169:BL169"/>
    <mergeCell ref="BM169:BZ169"/>
    <mergeCell ref="CA169:CN169"/>
    <mergeCell ref="CO169:DC169"/>
    <mergeCell ref="DD169:DR169"/>
    <mergeCell ref="B170:AK170"/>
    <mergeCell ref="AL170:AX170"/>
    <mergeCell ref="AY170:BL170"/>
    <mergeCell ref="BM170:BZ170"/>
    <mergeCell ref="DD170:DR170"/>
    <mergeCell ref="DS170:EM170"/>
    <mergeCell ref="EN170:FE170"/>
    <mergeCell ref="B171:AK171"/>
    <mergeCell ref="AL171:AX171"/>
    <mergeCell ref="AY171:BL171"/>
    <mergeCell ref="BM171:BZ171"/>
    <mergeCell ref="CA171:CN171"/>
    <mergeCell ref="CO171:DC171"/>
    <mergeCell ref="DD171:DR171"/>
    <mergeCell ref="CA172:CN172"/>
    <mergeCell ref="CO172:DC172"/>
    <mergeCell ref="DD172:DR172"/>
    <mergeCell ref="DS172:EM172"/>
    <mergeCell ref="B172:AK172"/>
    <mergeCell ref="AL172:AX172"/>
    <mergeCell ref="AY172:BL172"/>
    <mergeCell ref="BM172:BZ172"/>
    <mergeCell ref="DS173:EM173"/>
    <mergeCell ref="EN173:FE173"/>
    <mergeCell ref="DS171:EM171"/>
    <mergeCell ref="EN171:FE171"/>
    <mergeCell ref="CA174:CN174"/>
    <mergeCell ref="CO174:DC174"/>
    <mergeCell ref="EN172:FE172"/>
    <mergeCell ref="B173:AK173"/>
    <mergeCell ref="AL173:AX173"/>
    <mergeCell ref="AY173:BL173"/>
    <mergeCell ref="BM173:BZ173"/>
    <mergeCell ref="CA173:CN173"/>
    <mergeCell ref="CO173:DC173"/>
    <mergeCell ref="DD173:DR173"/>
    <mergeCell ref="B174:AK174"/>
    <mergeCell ref="AL174:AX174"/>
    <mergeCell ref="AY174:BL174"/>
    <mergeCell ref="BM174:BZ174"/>
    <mergeCell ref="DD174:DR174"/>
    <mergeCell ref="DS174:EM174"/>
    <mergeCell ref="EN174:FE174"/>
    <mergeCell ref="B175:AK175"/>
    <mergeCell ref="AL175:AX175"/>
    <mergeCell ref="AY175:BL175"/>
    <mergeCell ref="BM175:BZ175"/>
    <mergeCell ref="CA175:CN175"/>
    <mergeCell ref="CO175:DC175"/>
    <mergeCell ref="DD175:DR175"/>
    <mergeCell ref="CA176:CN176"/>
    <mergeCell ref="CO176:DC176"/>
    <mergeCell ref="DD176:DR176"/>
    <mergeCell ref="DS176:EM176"/>
    <mergeCell ref="B176:AK176"/>
    <mergeCell ref="AL176:AX176"/>
    <mergeCell ref="AY176:BL176"/>
    <mergeCell ref="BM176:BZ176"/>
    <mergeCell ref="DS177:EM177"/>
    <mergeCell ref="EN177:FE177"/>
    <mergeCell ref="DS175:EM175"/>
    <mergeCell ref="EN175:FE175"/>
    <mergeCell ref="CA178:CN178"/>
    <mergeCell ref="CO178:DC178"/>
    <mergeCell ref="EN176:FE176"/>
    <mergeCell ref="B177:AK177"/>
    <mergeCell ref="AL177:AX177"/>
    <mergeCell ref="AY177:BL177"/>
    <mergeCell ref="BM177:BZ177"/>
    <mergeCell ref="CA177:CN177"/>
    <mergeCell ref="CO177:DC177"/>
    <mergeCell ref="DD177:DR177"/>
    <mergeCell ref="B178:AK178"/>
    <mergeCell ref="AL178:AX178"/>
    <mergeCell ref="AY178:BL178"/>
    <mergeCell ref="BM178:BZ178"/>
    <mergeCell ref="DD178:DR178"/>
    <mergeCell ref="DS178:EM178"/>
    <mergeCell ref="EN178:FE178"/>
    <mergeCell ref="B179:AK179"/>
    <mergeCell ref="AL179:AX179"/>
    <mergeCell ref="AY179:BL179"/>
    <mergeCell ref="BM179:BZ179"/>
    <mergeCell ref="CA179:CN179"/>
    <mergeCell ref="CO179:DC179"/>
    <mergeCell ref="DD179:DR179"/>
    <mergeCell ref="CA180:CN180"/>
    <mergeCell ref="CO180:DC180"/>
    <mergeCell ref="DD180:DR180"/>
    <mergeCell ref="DS180:EM180"/>
    <mergeCell ref="B180:AK180"/>
    <mergeCell ref="AL180:AX180"/>
    <mergeCell ref="AY180:BL180"/>
    <mergeCell ref="BM180:BZ180"/>
    <mergeCell ref="DS181:EM181"/>
    <mergeCell ref="EN181:FE181"/>
    <mergeCell ref="DS179:EM179"/>
    <mergeCell ref="EN179:FE179"/>
    <mergeCell ref="CA182:CN182"/>
    <mergeCell ref="CO182:DC182"/>
    <mergeCell ref="EN180:FE180"/>
    <mergeCell ref="B181:AK181"/>
    <mergeCell ref="AL181:AX181"/>
    <mergeCell ref="AY181:BL181"/>
    <mergeCell ref="BM181:BZ181"/>
    <mergeCell ref="CA181:CN181"/>
    <mergeCell ref="CO181:DC181"/>
    <mergeCell ref="DD181:DR181"/>
    <mergeCell ref="B182:AK182"/>
    <mergeCell ref="AL182:AX182"/>
    <mergeCell ref="AY182:BL182"/>
    <mergeCell ref="BM182:BZ182"/>
    <mergeCell ref="DD182:DR182"/>
    <mergeCell ref="DS182:EM182"/>
    <mergeCell ref="EN182:FE182"/>
    <mergeCell ref="B183:AK183"/>
    <mergeCell ref="AL183:AX183"/>
    <mergeCell ref="AY183:BL183"/>
    <mergeCell ref="BM183:BZ183"/>
    <mergeCell ref="CA183:CN183"/>
    <mergeCell ref="CO183:DC183"/>
    <mergeCell ref="DD183:DR183"/>
    <mergeCell ref="CA184:CN184"/>
    <mergeCell ref="CO184:DC184"/>
    <mergeCell ref="DD184:DR184"/>
    <mergeCell ref="DS184:EM184"/>
    <mergeCell ref="B184:AK184"/>
    <mergeCell ref="AL184:AX184"/>
    <mergeCell ref="AY184:BL184"/>
    <mergeCell ref="BM184:BZ184"/>
    <mergeCell ref="DS186:EM186"/>
    <mergeCell ref="EN186:FE186"/>
    <mergeCell ref="DS183:EM183"/>
    <mergeCell ref="EN183:FE183"/>
    <mergeCell ref="CA187:CN187"/>
    <mergeCell ref="CO187:DC187"/>
    <mergeCell ref="EN184:FE184"/>
    <mergeCell ref="B186:AK186"/>
    <mergeCell ref="AL186:AX186"/>
    <mergeCell ref="AY186:BL186"/>
    <mergeCell ref="BM186:BZ186"/>
    <mergeCell ref="CA186:CN186"/>
    <mergeCell ref="CO186:DC186"/>
    <mergeCell ref="DD186:DR186"/>
    <mergeCell ref="B187:AK187"/>
    <mergeCell ref="AL187:AX187"/>
    <mergeCell ref="AY187:BL187"/>
    <mergeCell ref="BM187:BZ187"/>
    <mergeCell ref="DD187:DR187"/>
    <mergeCell ref="DS187:EM187"/>
    <mergeCell ref="EN187:FE187"/>
    <mergeCell ref="B188:AK188"/>
    <mergeCell ref="AL188:AX188"/>
    <mergeCell ref="AY188:BL188"/>
    <mergeCell ref="BM188:BZ188"/>
    <mergeCell ref="CA188:CN188"/>
    <mergeCell ref="CO188:DC188"/>
    <mergeCell ref="DD188:DR188"/>
    <mergeCell ref="CA191:CN191"/>
    <mergeCell ref="CO191:DC191"/>
    <mergeCell ref="DD191:DR191"/>
    <mergeCell ref="DS191:EM191"/>
    <mergeCell ref="B191:AK191"/>
    <mergeCell ref="AL191:AX191"/>
    <mergeCell ref="AY191:BL191"/>
    <mergeCell ref="BM191:BZ191"/>
    <mergeCell ref="DS192:EM192"/>
    <mergeCell ref="EN192:FE192"/>
    <mergeCell ref="DS188:EM188"/>
    <mergeCell ref="EN188:FE188"/>
    <mergeCell ref="EN189:FE189"/>
    <mergeCell ref="EN190:FE190"/>
    <mergeCell ref="CA193:CN193"/>
    <mergeCell ref="CO193:DC193"/>
    <mergeCell ref="EN191:FE191"/>
    <mergeCell ref="B192:AK192"/>
    <mergeCell ref="AL192:AX192"/>
    <mergeCell ref="AY192:BL192"/>
    <mergeCell ref="BM192:BZ192"/>
    <mergeCell ref="CA192:CN192"/>
    <mergeCell ref="CO192:DC192"/>
    <mergeCell ref="DD192:DR192"/>
    <mergeCell ref="B193:AK193"/>
    <mergeCell ref="AL193:AX193"/>
    <mergeCell ref="AY193:BL193"/>
    <mergeCell ref="BM193:BZ193"/>
    <mergeCell ref="DD193:DR193"/>
    <mergeCell ref="DS193:EM193"/>
    <mergeCell ref="EN193:FE193"/>
    <mergeCell ref="B194:AK194"/>
    <mergeCell ref="AL194:AX194"/>
    <mergeCell ref="AY194:BL194"/>
    <mergeCell ref="BM194:BZ194"/>
    <mergeCell ref="CA194:CN194"/>
    <mergeCell ref="CO194:DC194"/>
    <mergeCell ref="DD194:DR194"/>
    <mergeCell ref="CA195:CN195"/>
    <mergeCell ref="CO195:DC195"/>
    <mergeCell ref="DD195:DR195"/>
    <mergeCell ref="DS195:EM195"/>
    <mergeCell ref="B195:AK195"/>
    <mergeCell ref="AL195:AX195"/>
    <mergeCell ref="AY195:BL195"/>
    <mergeCell ref="BM195:BZ195"/>
    <mergeCell ref="DS200:EM200"/>
    <mergeCell ref="EN200:FE200"/>
    <mergeCell ref="DS194:EM194"/>
    <mergeCell ref="EN194:FE194"/>
    <mergeCell ref="EN199:FE199"/>
    <mergeCell ref="DS199:EM199"/>
    <mergeCell ref="EN197:FE197"/>
    <mergeCell ref="EN196:FE196"/>
    <mergeCell ref="EN198:FE198"/>
    <mergeCell ref="CA206:CN206"/>
    <mergeCell ref="CO206:DC206"/>
    <mergeCell ref="EN195:FE195"/>
    <mergeCell ref="B200:AK200"/>
    <mergeCell ref="AL200:AX200"/>
    <mergeCell ref="AY200:BL200"/>
    <mergeCell ref="BM200:BZ200"/>
    <mergeCell ref="CA200:CN200"/>
    <mergeCell ref="CO200:DC200"/>
    <mergeCell ref="DD200:DR200"/>
    <mergeCell ref="B206:AK206"/>
    <mergeCell ref="AL206:AX206"/>
    <mergeCell ref="AY206:BL206"/>
    <mergeCell ref="BM206:BZ206"/>
    <mergeCell ref="DD206:DR206"/>
    <mergeCell ref="DS206:EM206"/>
    <mergeCell ref="EN206:FE206"/>
    <mergeCell ref="B207:AK207"/>
    <mergeCell ref="AL207:AX207"/>
    <mergeCell ref="AY207:BL207"/>
    <mergeCell ref="BM207:BZ207"/>
    <mergeCell ref="CA207:CN207"/>
    <mergeCell ref="CO207:DC207"/>
    <mergeCell ref="DD207:DR207"/>
    <mergeCell ref="CA211:CN211"/>
    <mergeCell ref="CO211:DC211"/>
    <mergeCell ref="DD211:DR211"/>
    <mergeCell ref="DS211:EM211"/>
    <mergeCell ref="B211:AK211"/>
    <mergeCell ref="AL211:AX211"/>
    <mergeCell ref="AY211:BL211"/>
    <mergeCell ref="BM211:BZ211"/>
    <mergeCell ref="DS224:EM224"/>
    <mergeCell ref="EN224:FE224"/>
    <mergeCell ref="DS207:EM207"/>
    <mergeCell ref="EN207:FE207"/>
    <mergeCell ref="EN221:FE221"/>
    <mergeCell ref="EN222:FE222"/>
    <mergeCell ref="EN223:FE223"/>
    <mergeCell ref="EN212:FE212"/>
    <mergeCell ref="EN213:FE213"/>
    <mergeCell ref="EN214:FE214"/>
    <mergeCell ref="CA225:CN225"/>
    <mergeCell ref="CO225:DC225"/>
    <mergeCell ref="EN211:FE211"/>
    <mergeCell ref="B224:AK224"/>
    <mergeCell ref="AL224:AX224"/>
    <mergeCell ref="AY224:BL224"/>
    <mergeCell ref="BM224:BZ224"/>
    <mergeCell ref="CA224:CN224"/>
    <mergeCell ref="CO224:DC224"/>
    <mergeCell ref="DD224:DR224"/>
    <mergeCell ref="B225:AK225"/>
    <mergeCell ref="AL225:AX225"/>
    <mergeCell ref="AY225:BL225"/>
    <mergeCell ref="BM225:BZ225"/>
    <mergeCell ref="DD225:DR225"/>
    <mergeCell ref="DS225:EM225"/>
    <mergeCell ref="EN225:FE225"/>
    <mergeCell ref="B226:AK226"/>
    <mergeCell ref="AL226:AX226"/>
    <mergeCell ref="AY226:BL226"/>
    <mergeCell ref="BM226:BZ226"/>
    <mergeCell ref="CA226:CN226"/>
    <mergeCell ref="CO226:DC226"/>
    <mergeCell ref="DD226:DR226"/>
    <mergeCell ref="CA228:CN228"/>
    <mergeCell ref="CO228:DC228"/>
    <mergeCell ref="DD228:DR228"/>
    <mergeCell ref="DS228:EM228"/>
    <mergeCell ref="B228:AK228"/>
    <mergeCell ref="AL228:AX228"/>
    <mergeCell ref="AY228:BL228"/>
    <mergeCell ref="BM228:BZ228"/>
    <mergeCell ref="DS235:EM235"/>
    <mergeCell ref="EN235:FE235"/>
    <mergeCell ref="DS226:EM226"/>
    <mergeCell ref="EN226:FE226"/>
    <mergeCell ref="EN229:FE229"/>
    <mergeCell ref="EN230:FE230"/>
    <mergeCell ref="EN234:FE234"/>
    <mergeCell ref="EN227:FE227"/>
    <mergeCell ref="EN231:FE231"/>
    <mergeCell ref="EN232:FE232"/>
    <mergeCell ref="CA236:CN236"/>
    <mergeCell ref="CO236:DC236"/>
    <mergeCell ref="EN228:FE228"/>
    <mergeCell ref="B235:AK235"/>
    <mergeCell ref="AL235:AX235"/>
    <mergeCell ref="AY235:BL235"/>
    <mergeCell ref="BM235:BZ235"/>
    <mergeCell ref="CA235:CN235"/>
    <mergeCell ref="CO235:DC235"/>
    <mergeCell ref="DD235:DR235"/>
    <mergeCell ref="B236:AK236"/>
    <mergeCell ref="AL236:AX236"/>
    <mergeCell ref="AY236:BL236"/>
    <mergeCell ref="BM236:BZ236"/>
    <mergeCell ref="DD236:DR236"/>
    <mergeCell ref="DS236:EM236"/>
    <mergeCell ref="EN236:FE236"/>
    <mergeCell ref="B237:AK237"/>
    <mergeCell ref="AL237:AX237"/>
    <mergeCell ref="AY237:BL237"/>
    <mergeCell ref="BM237:BZ237"/>
    <mergeCell ref="CA237:CN237"/>
    <mergeCell ref="CO237:DC237"/>
    <mergeCell ref="DD237:DR237"/>
    <mergeCell ref="CA238:CN238"/>
    <mergeCell ref="CO238:DC238"/>
    <mergeCell ref="DD238:DR238"/>
    <mergeCell ref="DS238:EM238"/>
    <mergeCell ref="B238:AK238"/>
    <mergeCell ref="AL238:AX238"/>
    <mergeCell ref="AY238:BL238"/>
    <mergeCell ref="BM238:BZ238"/>
    <mergeCell ref="DS239:EM239"/>
    <mergeCell ref="EN239:FE239"/>
    <mergeCell ref="DS237:EM237"/>
    <mergeCell ref="EN237:FE237"/>
    <mergeCell ref="CA241:CN241"/>
    <mergeCell ref="CO241:DC241"/>
    <mergeCell ref="EN238:FE238"/>
    <mergeCell ref="B239:AK239"/>
    <mergeCell ref="AL239:AX239"/>
    <mergeCell ref="AY239:BL239"/>
    <mergeCell ref="BM239:BZ239"/>
    <mergeCell ref="CA239:CN239"/>
    <mergeCell ref="CO239:DC239"/>
    <mergeCell ref="DD239:DR239"/>
    <mergeCell ref="B241:AK241"/>
    <mergeCell ref="AL241:AX241"/>
    <mergeCell ref="AY241:BL241"/>
    <mergeCell ref="BM241:BZ241"/>
    <mergeCell ref="DD241:DR241"/>
    <mergeCell ref="DS241:EM241"/>
    <mergeCell ref="EN241:FE241"/>
    <mergeCell ref="B242:AK242"/>
    <mergeCell ref="AL242:AX242"/>
    <mergeCell ref="AY242:BL242"/>
    <mergeCell ref="BM242:BZ242"/>
    <mergeCell ref="CA242:CN242"/>
    <mergeCell ref="CO242:DC242"/>
    <mergeCell ref="DD242:DR242"/>
    <mergeCell ref="CA243:CN243"/>
    <mergeCell ref="CO243:DC243"/>
    <mergeCell ref="DD243:DR243"/>
    <mergeCell ref="DS243:EM243"/>
    <mergeCell ref="B243:AK243"/>
    <mergeCell ref="AL243:AX243"/>
    <mergeCell ref="AY243:BL243"/>
    <mergeCell ref="BM243:BZ243"/>
    <mergeCell ref="DS244:EM244"/>
    <mergeCell ref="EN244:FE244"/>
    <mergeCell ref="DS242:EM242"/>
    <mergeCell ref="EN242:FE242"/>
    <mergeCell ref="CA245:CN245"/>
    <mergeCell ref="CO245:DC245"/>
    <mergeCell ref="EN243:FE243"/>
    <mergeCell ref="B244:AK244"/>
    <mergeCell ref="AL244:AX244"/>
    <mergeCell ref="AY244:BL244"/>
    <mergeCell ref="BM244:BZ244"/>
    <mergeCell ref="CA244:CN244"/>
    <mergeCell ref="CO244:DC244"/>
    <mergeCell ref="DD244:DR244"/>
    <mergeCell ref="B245:AK245"/>
    <mergeCell ref="AL245:AX245"/>
    <mergeCell ref="AY245:BL245"/>
    <mergeCell ref="BM245:BZ245"/>
    <mergeCell ref="DD245:DR245"/>
    <mergeCell ref="DS245:EM245"/>
    <mergeCell ref="EN245:FE245"/>
    <mergeCell ref="B246:AK246"/>
    <mergeCell ref="AL246:AX246"/>
    <mergeCell ref="AY246:BL246"/>
    <mergeCell ref="BM246:BZ246"/>
    <mergeCell ref="CA246:CN246"/>
    <mergeCell ref="CO246:DC246"/>
    <mergeCell ref="DD246:DR246"/>
    <mergeCell ref="CA247:CN247"/>
    <mergeCell ref="CO247:DC247"/>
    <mergeCell ref="DD247:DR247"/>
    <mergeCell ref="DS247:EM247"/>
    <mergeCell ref="B247:AK247"/>
    <mergeCell ref="AL247:AX247"/>
    <mergeCell ref="AY247:BL247"/>
    <mergeCell ref="BM247:BZ247"/>
    <mergeCell ref="DS248:EM248"/>
    <mergeCell ref="EN248:FE248"/>
    <mergeCell ref="DS246:EM246"/>
    <mergeCell ref="EN246:FE246"/>
    <mergeCell ref="CA249:CN249"/>
    <mergeCell ref="CO249:DC249"/>
    <mergeCell ref="EN247:FE247"/>
    <mergeCell ref="B248:AK248"/>
    <mergeCell ref="AL248:AX248"/>
    <mergeCell ref="AY248:BL248"/>
    <mergeCell ref="BM248:BZ248"/>
    <mergeCell ref="CA248:CN248"/>
    <mergeCell ref="CO248:DC248"/>
    <mergeCell ref="DD248:DR248"/>
    <mergeCell ref="B249:AK249"/>
    <mergeCell ref="AL249:AX249"/>
    <mergeCell ref="AY249:BL249"/>
    <mergeCell ref="BM249:BZ249"/>
    <mergeCell ref="DD249:DR249"/>
    <mergeCell ref="DS249:EM249"/>
    <mergeCell ref="EN249:FE249"/>
    <mergeCell ref="B250:AK250"/>
    <mergeCell ref="AL250:AX250"/>
    <mergeCell ref="AY250:BL250"/>
    <mergeCell ref="BM250:BZ250"/>
    <mergeCell ref="CA250:CN250"/>
    <mergeCell ref="CO250:DC250"/>
    <mergeCell ref="DD250:DR250"/>
    <mergeCell ref="CA252:CN252"/>
    <mergeCell ref="CO252:DC252"/>
    <mergeCell ref="DD252:DR252"/>
    <mergeCell ref="DS252:EM252"/>
    <mergeCell ref="B252:AK252"/>
    <mergeCell ref="AL252:AX252"/>
    <mergeCell ref="AY252:BL252"/>
    <mergeCell ref="BM252:BZ252"/>
    <mergeCell ref="DS253:EM253"/>
    <mergeCell ref="EN253:FE253"/>
    <mergeCell ref="DS250:EM250"/>
    <mergeCell ref="EN250:FE250"/>
    <mergeCell ref="CA254:CN254"/>
    <mergeCell ref="CO254:DC254"/>
    <mergeCell ref="EN252:FE252"/>
    <mergeCell ref="B253:AK253"/>
    <mergeCell ref="AL253:AX253"/>
    <mergeCell ref="AY253:BL253"/>
    <mergeCell ref="BM253:BZ253"/>
    <mergeCell ref="CA253:CN253"/>
    <mergeCell ref="CO253:DC253"/>
    <mergeCell ref="DD253:DR253"/>
    <mergeCell ref="B254:AK254"/>
    <mergeCell ref="AL254:AX254"/>
    <mergeCell ref="AY254:BL254"/>
    <mergeCell ref="BM254:BZ254"/>
    <mergeCell ref="DD254:DR254"/>
    <mergeCell ref="DS254:EM254"/>
    <mergeCell ref="EN254:FE254"/>
    <mergeCell ref="B255:AK255"/>
    <mergeCell ref="AL255:AX255"/>
    <mergeCell ref="AY255:BL255"/>
    <mergeCell ref="BM255:BZ255"/>
    <mergeCell ref="CA255:CN255"/>
    <mergeCell ref="CO255:DC255"/>
    <mergeCell ref="DD255:DR255"/>
    <mergeCell ref="CA256:CN256"/>
    <mergeCell ref="CO256:DC256"/>
    <mergeCell ref="DD256:DR256"/>
    <mergeCell ref="DS256:EM256"/>
    <mergeCell ref="B256:AK256"/>
    <mergeCell ref="AL256:AX256"/>
    <mergeCell ref="AY256:BL256"/>
    <mergeCell ref="BM256:BZ256"/>
    <mergeCell ref="DS257:EM257"/>
    <mergeCell ref="EN257:FE257"/>
    <mergeCell ref="DS255:EM255"/>
    <mergeCell ref="EN255:FE255"/>
    <mergeCell ref="CA258:CN258"/>
    <mergeCell ref="CO258:DC258"/>
    <mergeCell ref="EN256:FE256"/>
    <mergeCell ref="B257:AK257"/>
    <mergeCell ref="AL257:AX257"/>
    <mergeCell ref="AY257:BL257"/>
    <mergeCell ref="BM257:BZ257"/>
    <mergeCell ref="CA257:CN257"/>
    <mergeCell ref="CO257:DC257"/>
    <mergeCell ref="DD257:DR257"/>
    <mergeCell ref="B258:AK258"/>
    <mergeCell ref="AL258:AX258"/>
    <mergeCell ref="AY258:BL258"/>
    <mergeCell ref="BM258:BZ258"/>
    <mergeCell ref="DD258:DR258"/>
    <mergeCell ref="DS258:EM258"/>
    <mergeCell ref="EN258:FE258"/>
    <mergeCell ref="B260:AK260"/>
    <mergeCell ref="AL260:AX260"/>
    <mergeCell ref="AY260:BL260"/>
    <mergeCell ref="BM260:BZ260"/>
    <mergeCell ref="CA260:CN260"/>
    <mergeCell ref="CO260:DC260"/>
    <mergeCell ref="DD260:DR260"/>
    <mergeCell ref="CA261:CN261"/>
    <mergeCell ref="CO261:DC261"/>
    <mergeCell ref="DD261:DR261"/>
    <mergeCell ref="DS261:EM261"/>
    <mergeCell ref="B261:AK261"/>
    <mergeCell ref="AL261:AX261"/>
    <mergeCell ref="AY261:BL261"/>
    <mergeCell ref="BM261:BZ261"/>
    <mergeCell ref="DS262:EM262"/>
    <mergeCell ref="EN262:FE262"/>
    <mergeCell ref="DS260:EM260"/>
    <mergeCell ref="EN260:FE260"/>
    <mergeCell ref="CA263:CN263"/>
    <mergeCell ref="CO263:DC263"/>
    <mergeCell ref="EN261:FE261"/>
    <mergeCell ref="B262:AK262"/>
    <mergeCell ref="AL262:AX262"/>
    <mergeCell ref="AY262:BL262"/>
    <mergeCell ref="BM262:BZ262"/>
    <mergeCell ref="CA262:CN262"/>
    <mergeCell ref="CO262:DC262"/>
    <mergeCell ref="DD262:DR262"/>
    <mergeCell ref="B263:AK263"/>
    <mergeCell ref="AL263:AX263"/>
    <mergeCell ref="AY263:BL263"/>
    <mergeCell ref="BM263:BZ263"/>
    <mergeCell ref="DD263:DR263"/>
    <mergeCell ref="DS263:EM263"/>
    <mergeCell ref="EN263:FE263"/>
    <mergeCell ref="B264:AK264"/>
    <mergeCell ref="AL264:AX264"/>
    <mergeCell ref="AY264:BL264"/>
    <mergeCell ref="BM264:BZ264"/>
    <mergeCell ref="CA264:CN264"/>
    <mergeCell ref="CO264:DC264"/>
    <mergeCell ref="DD264:DR264"/>
    <mergeCell ref="CA265:CN265"/>
    <mergeCell ref="CO265:DC265"/>
    <mergeCell ref="DD265:DR265"/>
    <mergeCell ref="DS265:EM265"/>
    <mergeCell ref="B265:AK265"/>
    <mergeCell ref="AL265:AX265"/>
    <mergeCell ref="AY265:BL265"/>
    <mergeCell ref="BM265:BZ265"/>
    <mergeCell ref="DS266:EM266"/>
    <mergeCell ref="EN266:FE266"/>
    <mergeCell ref="DS264:EM264"/>
    <mergeCell ref="EN264:FE264"/>
    <mergeCell ref="CA268:CN268"/>
    <mergeCell ref="CO268:DC268"/>
    <mergeCell ref="EN265:FE265"/>
    <mergeCell ref="B266:AK266"/>
    <mergeCell ref="AL266:AX266"/>
    <mergeCell ref="AY266:BL266"/>
    <mergeCell ref="BM266:BZ266"/>
    <mergeCell ref="CA266:CN266"/>
    <mergeCell ref="CO266:DC266"/>
    <mergeCell ref="DD266:DR266"/>
    <mergeCell ref="B268:AK268"/>
    <mergeCell ref="AL268:AX268"/>
    <mergeCell ref="AY268:BL268"/>
    <mergeCell ref="BM268:BZ268"/>
    <mergeCell ref="DD268:DR268"/>
    <mergeCell ref="DS268:EM268"/>
    <mergeCell ref="EN268:FE268"/>
    <mergeCell ref="B269:AK269"/>
    <mergeCell ref="AL269:AX269"/>
    <mergeCell ref="AY269:BL269"/>
    <mergeCell ref="BM269:BZ269"/>
    <mergeCell ref="CA269:CN269"/>
    <mergeCell ref="CO269:DC269"/>
    <mergeCell ref="DD269:DR269"/>
    <mergeCell ref="DS269:EM269"/>
    <mergeCell ref="EN269:FE269"/>
    <mergeCell ref="B270:AK270"/>
    <mergeCell ref="AL270:AX270"/>
    <mergeCell ref="AY270:BL270"/>
    <mergeCell ref="BM270:BZ270"/>
    <mergeCell ref="CA270:CN270"/>
    <mergeCell ref="CO270:DC270"/>
    <mergeCell ref="DD270:DR270"/>
    <mergeCell ref="DS270:EM270"/>
    <mergeCell ref="CA271:CN271"/>
    <mergeCell ref="CO271:DC271"/>
    <mergeCell ref="DD271:DR271"/>
    <mergeCell ref="DS271:EM271"/>
    <mergeCell ref="B271:AK271"/>
    <mergeCell ref="AL271:AX271"/>
    <mergeCell ref="AY271:BL271"/>
    <mergeCell ref="BM271:BZ271"/>
    <mergeCell ref="DD278:DW278"/>
    <mergeCell ref="DD279:DW279"/>
    <mergeCell ref="DZ279:FE279"/>
    <mergeCell ref="EN270:FE270"/>
    <mergeCell ref="EN271:FE271"/>
    <mergeCell ref="DD275:DW275"/>
    <mergeCell ref="DZ275:FE275"/>
    <mergeCell ref="DD276:DW276"/>
    <mergeCell ref="DZ276:FE276"/>
    <mergeCell ref="AC283:AF283"/>
    <mergeCell ref="AG283:AJ283"/>
    <mergeCell ref="DD280:DW280"/>
    <mergeCell ref="DZ280:FE280"/>
    <mergeCell ref="AJ281:BW281"/>
    <mergeCell ref="BZ281:CS281"/>
    <mergeCell ref="CV281:EA281"/>
    <mergeCell ref="ED281:FE281"/>
    <mergeCell ref="AJ282:BW282"/>
    <mergeCell ref="BZ282:CS282"/>
    <mergeCell ref="A283:B283"/>
    <mergeCell ref="C283:G283"/>
    <mergeCell ref="H283:J283"/>
    <mergeCell ref="K283:AB283"/>
    <mergeCell ref="CV282:EA282"/>
    <mergeCell ref="ED282:FE282"/>
    <mergeCell ref="A284:AM284"/>
    <mergeCell ref="FJ61:FM61"/>
    <mergeCell ref="B102:AK102"/>
    <mergeCell ref="AL102:AX102"/>
    <mergeCell ref="AY102:BL102"/>
    <mergeCell ref="BM102:BZ102"/>
    <mergeCell ref="CA102:CN102"/>
    <mergeCell ref="CO102:DC102"/>
    <mergeCell ref="CO103:DC103"/>
    <mergeCell ref="DD102:DR102"/>
    <mergeCell ref="B101:AK101"/>
    <mergeCell ref="AL101:AX101"/>
    <mergeCell ref="AY101:BL101"/>
    <mergeCell ref="BM101:BZ101"/>
    <mergeCell ref="CA101:CN101"/>
    <mergeCell ref="CO101:DC101"/>
    <mergeCell ref="DD101:DR101"/>
    <mergeCell ref="DS102:EM102"/>
    <mergeCell ref="DS105:EM105"/>
    <mergeCell ref="EN127:FE127"/>
    <mergeCell ref="FK62:FQ62"/>
    <mergeCell ref="FK63:FQ63"/>
    <mergeCell ref="EN123:FE123"/>
    <mergeCell ref="DS101:EM101"/>
    <mergeCell ref="EN101:FE101"/>
    <mergeCell ref="DS99:EM99"/>
    <mergeCell ref="EN99:FE99"/>
    <mergeCell ref="DD124:DR124"/>
    <mergeCell ref="DS124:EM124"/>
    <mergeCell ref="DD123:DR123"/>
    <mergeCell ref="DS123:EM123"/>
    <mergeCell ref="EN132:FE132"/>
    <mergeCell ref="FK64:FQ64"/>
    <mergeCell ref="EN80:FE80"/>
    <mergeCell ref="FH105:FK105"/>
    <mergeCell ref="EN125:FE125"/>
    <mergeCell ref="EN126:FE126"/>
    <mergeCell ref="EN122:FE122"/>
    <mergeCell ref="EN124:FE124"/>
    <mergeCell ref="EN114:FE114"/>
    <mergeCell ref="EN115:FE115"/>
    <mergeCell ref="FK22:FP22"/>
    <mergeCell ref="EN105:FE105"/>
    <mergeCell ref="EN102:FE102"/>
    <mergeCell ref="EN121:FE121"/>
    <mergeCell ref="EN119:FE119"/>
    <mergeCell ref="EN120:FE120"/>
    <mergeCell ref="EN74:FE74"/>
    <mergeCell ref="EN69:FE69"/>
    <mergeCell ref="EN70:FE70"/>
    <mergeCell ref="FH88:FK88"/>
    <mergeCell ref="CA127:CN127"/>
    <mergeCell ref="CO127:DC127"/>
    <mergeCell ref="DD127:DR127"/>
    <mergeCell ref="DS127:EM127"/>
    <mergeCell ref="B127:AK127"/>
    <mergeCell ref="AL127:AX127"/>
    <mergeCell ref="AY127:BL127"/>
    <mergeCell ref="BM127:BZ127"/>
    <mergeCell ref="B80:AK80"/>
    <mergeCell ref="AL80:AX80"/>
    <mergeCell ref="AY80:BL80"/>
    <mergeCell ref="BM80:BZ80"/>
    <mergeCell ref="CA80:CN80"/>
    <mergeCell ref="CO80:DC80"/>
    <mergeCell ref="DD80:DR80"/>
    <mergeCell ref="DS80:EM80"/>
    <mergeCell ref="B124:AK124"/>
    <mergeCell ref="AL124:AX124"/>
    <mergeCell ref="AY124:BL124"/>
    <mergeCell ref="BM124:BZ124"/>
    <mergeCell ref="CA117:CN117"/>
    <mergeCell ref="CO117:DC117"/>
    <mergeCell ref="CA124:CN124"/>
    <mergeCell ref="CO124:DC124"/>
    <mergeCell ref="CA122:CN122"/>
    <mergeCell ref="CO122:DC122"/>
    <mergeCell ref="CA123:CN123"/>
    <mergeCell ref="CO123:DC123"/>
    <mergeCell ref="CA118:CN118"/>
    <mergeCell ref="CO118:DC118"/>
    <mergeCell ref="CA120:CN120"/>
    <mergeCell ref="CO120:DC120"/>
    <mergeCell ref="CA119:CN119"/>
    <mergeCell ref="CO119:DC119"/>
    <mergeCell ref="CA121:CN121"/>
    <mergeCell ref="CO121:DC121"/>
    <mergeCell ref="B123:AK123"/>
    <mergeCell ref="AL123:AX123"/>
    <mergeCell ref="AY123:BL123"/>
    <mergeCell ref="BM123:BZ123"/>
    <mergeCell ref="B122:AK122"/>
    <mergeCell ref="AL122:AX122"/>
    <mergeCell ref="AY122:BL122"/>
    <mergeCell ref="BM122:BZ122"/>
    <mergeCell ref="DD121:DR121"/>
    <mergeCell ref="DS121:EM121"/>
    <mergeCell ref="DD122:DR122"/>
    <mergeCell ref="DD120:DR120"/>
    <mergeCell ref="DS120:EM120"/>
    <mergeCell ref="DS122:EM122"/>
    <mergeCell ref="DS156:EM156"/>
    <mergeCell ref="B156:AK156"/>
    <mergeCell ref="AL156:AX156"/>
    <mergeCell ref="AY156:BL156"/>
    <mergeCell ref="BM156:BZ156"/>
    <mergeCell ref="B215:AK215"/>
    <mergeCell ref="AL215:AX215"/>
    <mergeCell ref="AY215:BL215"/>
    <mergeCell ref="BM215:BZ215"/>
    <mergeCell ref="EN215:FE215"/>
    <mergeCell ref="FK71:FQ71"/>
    <mergeCell ref="CA215:CN215"/>
    <mergeCell ref="CO215:DC215"/>
    <mergeCell ref="DD215:DR215"/>
    <mergeCell ref="DS215:EM215"/>
    <mergeCell ref="EN156:FE156"/>
    <mergeCell ref="CA156:CN156"/>
    <mergeCell ref="CO156:DC156"/>
    <mergeCell ref="DD156:DR156"/>
    <mergeCell ref="B117:AK117"/>
    <mergeCell ref="AL117:AX117"/>
    <mergeCell ref="AY117:BL117"/>
    <mergeCell ref="BM117:BZ117"/>
    <mergeCell ref="A24:AK24"/>
    <mergeCell ref="AL24:AX24"/>
    <mergeCell ref="AY24:BL24"/>
    <mergeCell ref="BM24:BZ24"/>
    <mergeCell ref="CA24:CN24"/>
    <mergeCell ref="CO24:DC24"/>
    <mergeCell ref="DD24:DR24"/>
    <mergeCell ref="DS24:EM24"/>
    <mergeCell ref="A15:AK15"/>
    <mergeCell ref="AL15:AX15"/>
    <mergeCell ref="AY15:BL15"/>
    <mergeCell ref="BM15:BZ15"/>
    <mergeCell ref="CA15:CN15"/>
    <mergeCell ref="CO15:DC15"/>
    <mergeCell ref="DD15:DR15"/>
    <mergeCell ref="DS15:EM15"/>
    <mergeCell ref="B198:AK198"/>
    <mergeCell ref="AL198:AX198"/>
    <mergeCell ref="AY198:BL198"/>
    <mergeCell ref="BM198:BZ198"/>
    <mergeCell ref="CA198:CN198"/>
    <mergeCell ref="CO198:DC198"/>
    <mergeCell ref="DD198:DR198"/>
    <mergeCell ref="DS198:EM198"/>
    <mergeCell ref="B196:AK196"/>
    <mergeCell ref="AL196:AX196"/>
    <mergeCell ref="AY196:BL196"/>
    <mergeCell ref="BM196:BZ196"/>
    <mergeCell ref="CA196:CN196"/>
    <mergeCell ref="CO196:DC196"/>
    <mergeCell ref="DD196:DR196"/>
    <mergeCell ref="DS196:EM196"/>
    <mergeCell ref="B189:AK189"/>
    <mergeCell ref="AL189:AX189"/>
    <mergeCell ref="AY189:BL189"/>
    <mergeCell ref="BM189:BZ189"/>
    <mergeCell ref="CA189:CN189"/>
    <mergeCell ref="CO189:DC189"/>
    <mergeCell ref="DD189:DR189"/>
    <mergeCell ref="DS189:EM189"/>
    <mergeCell ref="B190:AK190"/>
    <mergeCell ref="AL190:AX190"/>
    <mergeCell ref="AY190:BL190"/>
    <mergeCell ref="BM190:BZ190"/>
    <mergeCell ref="CA190:CN190"/>
    <mergeCell ref="CO190:DC190"/>
    <mergeCell ref="DD190:DR190"/>
    <mergeCell ref="DS190:EM190"/>
    <mergeCell ref="B89:AK89"/>
    <mergeCell ref="AL89:AX89"/>
    <mergeCell ref="AY89:BL89"/>
    <mergeCell ref="BM89:BZ89"/>
    <mergeCell ref="CA89:CN89"/>
    <mergeCell ref="CO89:DC89"/>
    <mergeCell ref="DD89:DR89"/>
    <mergeCell ref="DS89:EM89"/>
    <mergeCell ref="A25:AK25"/>
    <mergeCell ref="AL25:AX25"/>
    <mergeCell ref="AY25:BL25"/>
    <mergeCell ref="BM25:BZ25"/>
    <mergeCell ref="CA25:CN25"/>
    <mergeCell ref="CO25:DC25"/>
    <mergeCell ref="DD25:DR25"/>
    <mergeCell ref="DS25:EM25"/>
    <mergeCell ref="B104:AK104"/>
    <mergeCell ref="AL104:AX104"/>
    <mergeCell ref="AY104:BL104"/>
    <mergeCell ref="BM104:BZ104"/>
    <mergeCell ref="CA104:CN104"/>
    <mergeCell ref="CO104:DC104"/>
    <mergeCell ref="DD104:DR104"/>
    <mergeCell ref="DS104:EM104"/>
    <mergeCell ref="A14:AK14"/>
    <mergeCell ref="AL14:AX14"/>
    <mergeCell ref="AY14:BL14"/>
    <mergeCell ref="BM14:BZ14"/>
    <mergeCell ref="CA14:CN14"/>
    <mergeCell ref="CO14:DC14"/>
    <mergeCell ref="DD14:DR14"/>
    <mergeCell ref="DS14:EM14"/>
    <mergeCell ref="EN14:FE14"/>
    <mergeCell ref="B113:AK113"/>
    <mergeCell ref="AL113:AX113"/>
    <mergeCell ref="AY113:BL113"/>
    <mergeCell ref="BM113:BZ113"/>
    <mergeCell ref="CA113:CN113"/>
    <mergeCell ref="CO113:DC113"/>
    <mergeCell ref="DD113:DR113"/>
    <mergeCell ref="DS113:EM113"/>
    <mergeCell ref="EN113:FE113"/>
    <mergeCell ref="B133:AK133"/>
    <mergeCell ref="AL133:AX133"/>
    <mergeCell ref="AY133:BL133"/>
    <mergeCell ref="BM133:BZ133"/>
    <mergeCell ref="EN133:FE133"/>
    <mergeCell ref="CA133:CN133"/>
    <mergeCell ref="CO133:DC133"/>
    <mergeCell ref="DD133:DR133"/>
    <mergeCell ref="DS133:EM133"/>
  </mergeCells>
  <printOptions/>
  <pageMargins left="0.25833333333333336" right="0.07847222222222222" top="0.28402777777777777" bottom="0.07847222222222222" header="0.5118055555555555" footer="0.5118055555555555"/>
  <pageSetup fitToHeight="4" fitToWidth="1" horizontalDpi="300" verticalDpi="300" orientation="portrait" paperSize="9" scale="60" r:id="rId1"/>
  <rowBreaks count="3" manualBreakCount="3">
    <brk id="76" max="161" man="1"/>
    <brk id="152" max="161" man="1"/>
    <brk id="212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ЦГБ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SP2</dc:creator>
  <cp:keywords/>
  <dc:description/>
  <cp:lastModifiedBy>SP2</cp:lastModifiedBy>
  <dcterms:created xsi:type="dcterms:W3CDTF">2014-03-31T09:17:21Z</dcterms:created>
  <dcterms:modified xsi:type="dcterms:W3CDTF">2014-03-31T09:18:49Z</dcterms:modified>
  <cp:category/>
  <cp:version/>
  <cp:contentType/>
  <cp:contentStatus/>
</cp:coreProperties>
</file>